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81"/>
  </bookViews>
  <sheets>
    <sheet name="登高车租赁记录" sheetId="1" r:id="rId1"/>
    <sheet name="Sheet2" sheetId="2" r:id="rId2"/>
    <sheet name="Sheet3" sheetId="3" r:id="rId3"/>
  </sheets>
  <definedNames>
    <definedName name="_xlnm._FilterDatabase" localSheetId="0" hidden="1">登高车租赁记录!$A$2:$W$51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P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台，≤</t>
        </r>
        <r>
          <rPr>
            <sz val="9"/>
            <rFont val="Tahoma"/>
            <charset val="134"/>
          </rPr>
          <t>60</t>
        </r>
        <r>
          <rPr>
            <sz val="9"/>
            <rFont val="宋体"/>
            <charset val="134"/>
          </rPr>
          <t>日减半，≤</t>
        </r>
        <r>
          <rPr>
            <sz val="9"/>
            <rFont val="Tahoma"/>
            <charset val="134"/>
          </rPr>
          <t>120</t>
        </r>
        <r>
          <rPr>
            <sz val="9"/>
            <rFont val="宋体"/>
            <charset val="134"/>
          </rPr>
          <t>日全免</t>
        </r>
      </text>
    </comment>
  </commentList>
</comments>
</file>

<file path=xl/sharedStrings.xml><?xml version="1.0" encoding="utf-8"?>
<sst xmlns="http://schemas.openxmlformats.org/spreadsheetml/2006/main" count="402" uniqueCount="118">
  <si>
    <t>项目名称</t>
  </si>
  <si>
    <t>签订日期</t>
  </si>
  <si>
    <t>合同编号</t>
  </si>
  <si>
    <t>设备型号</t>
  </si>
  <si>
    <t>名称</t>
  </si>
  <si>
    <t>租金单价</t>
  </si>
  <si>
    <t>最短租期</t>
  </si>
  <si>
    <t>预计租期</t>
  </si>
  <si>
    <t>结算周期</t>
  </si>
  <si>
    <t>设备编号</t>
  </si>
  <si>
    <t>数量</t>
  </si>
  <si>
    <t>进场日</t>
  </si>
  <si>
    <t>退场日</t>
  </si>
  <si>
    <t>租赁状态</t>
  </si>
  <si>
    <t>实际租期</t>
  </si>
  <si>
    <t>物流费用</t>
  </si>
  <si>
    <t>结算金额</t>
  </si>
  <si>
    <t>已支付金额</t>
  </si>
  <si>
    <t>未付款金额</t>
  </si>
  <si>
    <t>支付日期</t>
  </si>
  <si>
    <t>发票号</t>
  </si>
  <si>
    <t>使用地点</t>
  </si>
  <si>
    <t>备注</t>
  </si>
  <si>
    <t>常州比亚迪零部件</t>
  </si>
  <si>
    <t>SHXZLCTP2110130205</t>
  </si>
  <si>
    <r>
      <rPr>
        <sz val="11"/>
        <color theme="1"/>
        <rFont val="Tahoma"/>
        <charset val="134"/>
      </rPr>
      <t>14</t>
    </r>
    <r>
      <rPr>
        <sz val="11"/>
        <color theme="1"/>
        <rFont val="宋体"/>
        <charset val="134"/>
      </rPr>
      <t>米</t>
    </r>
  </si>
  <si>
    <r>
      <rPr>
        <sz val="11"/>
        <color theme="1"/>
        <rFont val="Tahoma"/>
        <charset val="134"/>
      </rPr>
      <t>3000</t>
    </r>
    <r>
      <rPr>
        <sz val="11"/>
        <color theme="1"/>
        <rFont val="宋体"/>
        <charset val="134"/>
      </rPr>
      <t>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台</t>
    </r>
    <r>
      <rPr>
        <sz val="11"/>
        <color theme="1"/>
        <rFont val="Tahoma"/>
        <charset val="134"/>
      </rPr>
      <t>/30</t>
    </r>
    <r>
      <rPr>
        <sz val="11"/>
        <color theme="1"/>
        <rFont val="宋体"/>
        <charset val="134"/>
      </rPr>
      <t>天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</si>
  <si>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日</t>
    </r>
  </si>
  <si>
    <t>SHX-JG77450S1413</t>
  </si>
  <si>
    <t>首租</t>
  </si>
  <si>
    <t>续租</t>
  </si>
  <si>
    <t>SHX-JG79486S1413</t>
  </si>
  <si>
    <t>SHX-JG77462S1413</t>
  </si>
  <si>
    <t>SHX-JG42150S1413E</t>
  </si>
  <si>
    <t>已退场</t>
  </si>
  <si>
    <t>SHXZLCTP2111220814</t>
  </si>
  <si>
    <t>SHX- JG09103JCPT1612DC</t>
  </si>
  <si>
    <t>SHX- JG76177JCPT1612HA</t>
  </si>
  <si>
    <t>SHX-JG40949S1413E</t>
  </si>
  <si>
    <t>JG86174JCPT1612HA</t>
  </si>
  <si>
    <t>SHXZLCTP2111260845</t>
  </si>
  <si>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米</t>
    </r>
  </si>
  <si>
    <r>
      <rPr>
        <sz val="11"/>
        <color theme="1"/>
        <rFont val="Tahoma"/>
        <charset val="134"/>
      </rPr>
      <t>2100</t>
    </r>
    <r>
      <rPr>
        <sz val="11"/>
        <color theme="1"/>
        <rFont val="宋体"/>
        <charset val="134"/>
      </rPr>
      <t>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台</t>
    </r>
    <r>
      <rPr>
        <sz val="11"/>
        <color theme="1"/>
        <rFont val="Tahoma"/>
        <charset val="134"/>
      </rPr>
      <t>/30</t>
    </r>
    <r>
      <rPr>
        <sz val="11"/>
        <color theme="1"/>
        <rFont val="宋体"/>
        <charset val="134"/>
      </rPr>
      <t>天</t>
    </r>
  </si>
  <si>
    <t>JG15128JCPT1412DC</t>
  </si>
  <si>
    <t>JG16656JCPT1412DC</t>
  </si>
  <si>
    <t>长沙比亚迪翻新</t>
  </si>
  <si>
    <t>SHXZLCTP2112080200</t>
  </si>
  <si>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米</t>
    </r>
  </si>
  <si>
    <r>
      <rPr>
        <sz val="11"/>
        <color theme="1"/>
        <rFont val="Tahoma"/>
        <charset val="134"/>
      </rPr>
      <t>1700</t>
    </r>
    <r>
      <rPr>
        <sz val="11"/>
        <color theme="1"/>
        <rFont val="宋体"/>
        <charset val="134"/>
      </rPr>
      <t>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台</t>
    </r>
    <r>
      <rPr>
        <sz val="11"/>
        <color theme="1"/>
        <rFont val="Tahoma"/>
        <charset val="134"/>
      </rPr>
      <t>/30</t>
    </r>
    <r>
      <rPr>
        <sz val="11"/>
        <color theme="1"/>
        <rFont val="宋体"/>
        <charset val="134"/>
      </rPr>
      <t>天</t>
    </r>
  </si>
  <si>
    <t>SHX- JG15929JCPT1012DC</t>
  </si>
  <si>
    <t>武汉比亚迪</t>
  </si>
  <si>
    <t>SHXZLCTP2201200124</t>
  </si>
  <si>
    <r>
      <rPr>
        <sz val="11"/>
        <color theme="1"/>
        <rFont val="Tahoma"/>
        <charset val="134"/>
      </rPr>
      <t>1800</t>
    </r>
    <r>
      <rPr>
        <sz val="11"/>
        <color theme="1"/>
        <rFont val="宋体"/>
        <charset val="134"/>
      </rPr>
      <t>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台</t>
    </r>
    <r>
      <rPr>
        <sz val="11"/>
        <color theme="1"/>
        <rFont val="Tahoma"/>
        <charset val="134"/>
      </rPr>
      <t>/30</t>
    </r>
    <r>
      <rPr>
        <sz val="11"/>
        <color theme="1"/>
        <rFont val="宋体"/>
        <charset val="134"/>
      </rPr>
      <t>天</t>
    </r>
  </si>
  <si>
    <t>SHX- JG60305JCPT1012HA</t>
  </si>
  <si>
    <t>SHX- JG34658JCPT1012DC</t>
  </si>
  <si>
    <t>SHXZLCTP2202170502</t>
  </si>
  <si>
    <t>JG60093JCPT1008DC</t>
  </si>
  <si>
    <t>SHXZLCTP2203010025</t>
  </si>
  <si>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米</t>
    </r>
  </si>
  <si>
    <t>JG28456JCPT0807DC</t>
  </si>
  <si>
    <t>猎豹汽车</t>
  </si>
  <si>
    <t>SHXZLCTP2202200767</t>
  </si>
  <si>
    <r>
      <rPr>
        <sz val="11"/>
        <color theme="1"/>
        <rFont val="Tahoma"/>
        <charset val="134"/>
      </rPr>
      <t>JCPT1612DCB</t>
    </r>
    <r>
      <rPr>
        <sz val="11"/>
        <color theme="1"/>
        <rFont val="宋体"/>
        <charset val="134"/>
      </rPr>
      <t>自行剪刀式高空作业车</t>
    </r>
  </si>
  <si>
    <r>
      <rPr>
        <sz val="11"/>
        <color theme="1"/>
        <rFont val="Tahoma"/>
        <charset val="134"/>
      </rPr>
      <t>2700</t>
    </r>
    <r>
      <rPr>
        <sz val="11"/>
        <color theme="1"/>
        <rFont val="宋体"/>
        <charset val="134"/>
      </rPr>
      <t>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台</t>
    </r>
    <r>
      <rPr>
        <sz val="11"/>
        <color theme="1"/>
        <rFont val="Tahoma"/>
        <charset val="134"/>
      </rPr>
      <t>/30</t>
    </r>
    <r>
      <rPr>
        <sz val="11"/>
        <color theme="1"/>
        <rFont val="宋体"/>
        <charset val="134"/>
      </rPr>
      <t>天</t>
    </r>
  </si>
  <si>
    <r>
      <rPr>
        <sz val="11"/>
        <color theme="1"/>
        <rFont val="宋体"/>
        <charset val="134"/>
      </rPr>
      <t>结算日后</t>
    </r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天内支付</t>
    </r>
  </si>
  <si>
    <t>JG09573JCPT1612DCB</t>
  </si>
  <si>
    <t>长沙市长沙县漓湘东路</t>
  </si>
  <si>
    <t>JG23034JCPT1612DCB</t>
  </si>
  <si>
    <t>SHXZLCTP2202231137</t>
  </si>
  <si>
    <t>JG58850JCPT1612DCB</t>
  </si>
  <si>
    <t>抚州比亚迪</t>
  </si>
  <si>
    <t>SHXZLCTP2202220504</t>
  </si>
  <si>
    <r>
      <rPr>
        <sz val="11"/>
        <color theme="1"/>
        <rFont val="Tahoma"/>
        <charset val="134"/>
      </rPr>
      <t>JCPT1412DC</t>
    </r>
    <r>
      <rPr>
        <sz val="11"/>
        <color theme="1"/>
        <rFont val="宋体"/>
        <charset val="134"/>
      </rPr>
      <t>自行剪刀式高空作业车</t>
    </r>
  </si>
  <si>
    <r>
      <rPr>
        <sz val="11"/>
        <color theme="1"/>
        <rFont val="Tahoma"/>
        <charset val="134"/>
      </rPr>
      <t>2000</t>
    </r>
    <r>
      <rPr>
        <sz val="11"/>
        <color theme="1"/>
        <rFont val="宋体"/>
        <charset val="134"/>
      </rPr>
      <t>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台</t>
    </r>
    <r>
      <rPr>
        <sz val="11"/>
        <color theme="1"/>
        <rFont val="Tahoma"/>
        <charset val="134"/>
      </rPr>
      <t>/30</t>
    </r>
    <r>
      <rPr>
        <sz val="11"/>
        <color theme="1"/>
        <rFont val="宋体"/>
        <charset val="134"/>
      </rPr>
      <t>天</t>
    </r>
  </si>
  <si>
    <t>SHX-JG40615S1212E</t>
  </si>
  <si>
    <t>江西省抚州市临川区崇岗镇</t>
  </si>
  <si>
    <t>SHX-JG56411S1212</t>
  </si>
  <si>
    <t>SHX-JG56526S1212</t>
  </si>
  <si>
    <t>SHX-JG54683S1212</t>
  </si>
  <si>
    <t>抚州比亚迪焊装</t>
  </si>
  <si>
    <t>SHXZLCTP2202260173</t>
  </si>
  <si>
    <r>
      <rPr>
        <sz val="11"/>
        <color theme="1"/>
        <rFont val="Tahoma"/>
        <charset val="134"/>
      </rPr>
      <t>JCPT1612DC</t>
    </r>
    <r>
      <rPr>
        <sz val="11"/>
        <color theme="1"/>
        <rFont val="宋体"/>
        <charset val="134"/>
      </rPr>
      <t>自行剪刀式高空作业车</t>
    </r>
  </si>
  <si>
    <t>JG59535JCPT1612DCB</t>
  </si>
  <si>
    <t>JG82421JCPT1612DCB</t>
  </si>
  <si>
    <t>JG37702JCPT1612DCB</t>
  </si>
  <si>
    <t>SHXZLCTP2203070539</t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</si>
  <si>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米</t>
    </r>
  </si>
  <si>
    <r>
      <rPr>
        <sz val="11"/>
        <color theme="1"/>
        <rFont val="Tahoma"/>
        <charset val="134"/>
      </rPr>
      <t>1600</t>
    </r>
    <r>
      <rPr>
        <sz val="11"/>
        <color theme="1"/>
        <rFont val="宋体"/>
        <charset val="134"/>
      </rPr>
      <t>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台</t>
    </r>
    <r>
      <rPr>
        <sz val="11"/>
        <color theme="1"/>
        <rFont val="Tahoma"/>
        <charset val="134"/>
      </rPr>
      <t>/30</t>
    </r>
    <r>
      <rPr>
        <sz val="11"/>
        <color theme="1"/>
        <rFont val="宋体"/>
        <charset val="134"/>
      </rPr>
      <t>天</t>
    </r>
  </si>
  <si>
    <t>JG59251JCPT1212DC</t>
  </si>
  <si>
    <t>JG13952JCPT1212DC</t>
  </si>
  <si>
    <t>SHXZLCTP2203080731</t>
  </si>
  <si>
    <t>JG23036JCPT1612DCB</t>
  </si>
  <si>
    <t>JG09690JCPT1612DCB</t>
  </si>
  <si>
    <t>SHXZLCTP2203180589</t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</si>
  <si>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日</t>
    </r>
  </si>
  <si>
    <t>JG34818JCPT1612DCB</t>
  </si>
  <si>
    <t>SHXZLCTP2203200585</t>
  </si>
  <si>
    <t>SHX-JG85436S1413</t>
  </si>
  <si>
    <t>雨花涂装车间</t>
  </si>
  <si>
    <t>SHXZLCTP2203230585</t>
  </si>
  <si>
    <t>结算日后15天内支付</t>
  </si>
  <si>
    <t>JG31678JCPT1412DC</t>
  </si>
  <si>
    <r>
      <rPr>
        <sz val="11"/>
        <color theme="1"/>
        <rFont val="宋体"/>
        <charset val="134"/>
      </rPr>
      <t>长沙市雨花区环保东路</t>
    </r>
    <r>
      <rPr>
        <sz val="11"/>
        <color theme="1"/>
        <rFont val="Tahoma"/>
        <charset val="134"/>
      </rPr>
      <t>88</t>
    </r>
    <r>
      <rPr>
        <sz val="11"/>
        <color theme="1"/>
        <rFont val="宋体"/>
        <charset val="134"/>
      </rPr>
      <t>号长沙市比亚迪汽车有限公司（圭白路）</t>
    </r>
  </si>
  <si>
    <t>JG30485JCPT1412DC</t>
  </si>
  <si>
    <t>SHXZLCTP2203240398</t>
  </si>
  <si>
    <r>
      <rPr>
        <sz val="11"/>
        <color theme="1"/>
        <rFont val="Tahoma"/>
        <charset val="134"/>
      </rPr>
      <t>JCPT1012DC</t>
    </r>
    <r>
      <rPr>
        <sz val="11"/>
        <color theme="1"/>
        <rFont val="宋体"/>
        <charset val="134"/>
      </rPr>
      <t>自行剪刀式高空作业车</t>
    </r>
  </si>
  <si>
    <r>
      <rPr>
        <sz val="11"/>
        <color theme="1"/>
        <rFont val="Tahoma"/>
        <charset val="134"/>
      </rPr>
      <t>1500</t>
    </r>
    <r>
      <rPr>
        <sz val="11"/>
        <color theme="1"/>
        <rFont val="宋体"/>
        <charset val="134"/>
      </rPr>
      <t>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台</t>
    </r>
    <r>
      <rPr>
        <sz val="11"/>
        <color theme="1"/>
        <rFont val="Tahoma"/>
        <charset val="134"/>
      </rPr>
      <t>/30</t>
    </r>
    <r>
      <rPr>
        <sz val="11"/>
        <color theme="1"/>
        <rFont val="宋体"/>
        <charset val="134"/>
      </rPr>
      <t>天</t>
    </r>
  </si>
  <si>
    <t>JG28996JCPT1012DC</t>
  </si>
  <si>
    <t>JG30542JCPT1012DC</t>
  </si>
  <si>
    <t>SHXZLCTP2203280899</t>
  </si>
  <si>
    <t>JG07880JCPT1412DC</t>
  </si>
  <si>
    <t>JG37193JCPT1412DC</t>
  </si>
  <si>
    <t>SHXZLCTP2204010080</t>
  </si>
  <si>
    <t>JG90171JCPT1612HA-Li</t>
  </si>
  <si>
    <t>JG58030JCPT1612DCB</t>
  </si>
  <si>
    <t>SHXZLCTP2204250071</t>
  </si>
  <si>
    <t>JCPT1612DC自行剪刀式高空作业车</t>
  </si>
  <si>
    <r>
      <rPr>
        <sz val="11"/>
        <color theme="1"/>
        <rFont val="Tahoma"/>
        <charset val="134"/>
      </rPr>
      <t>60</t>
    </r>
    <r>
      <rPr>
        <sz val="11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</si>
</sst>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rgb="FFFF0000"/>
      <name val="Tahoma"/>
      <charset val="134"/>
    </font>
    <font>
      <sz val="11"/>
      <name val="Tahoma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6" borderId="8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center"/>
    </xf>
    <xf numFmtId="58" fontId="0" fillId="0" borderId="2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3" borderId="1" xfId="0" applyFill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/>
    </xf>
    <xf numFmtId="58" fontId="2" fillId="0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/>
    </xf>
    <xf numFmtId="176" fontId="0" fillId="0" borderId="4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5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M62" sqref="M62"/>
    </sheetView>
  </sheetViews>
  <sheetFormatPr defaultColWidth="9" defaultRowHeight="14.25"/>
  <cols>
    <col min="1" max="1" width="15.5" customWidth="1"/>
    <col min="2" max="2" width="9.625" customWidth="1"/>
    <col min="3" max="3" width="20.125" customWidth="1"/>
    <col min="5" max="5" width="31.125" customWidth="1"/>
    <col min="6" max="6" width="15.5" customWidth="1"/>
    <col min="9" max="9" width="17.5" customWidth="1"/>
    <col min="10" max="10" width="22.875" customWidth="1"/>
    <col min="11" max="11" width="5.75" customWidth="1"/>
    <col min="12" max="12" width="9.25" customWidth="1"/>
    <col min="16" max="16" width="11.625" customWidth="1"/>
    <col min="17" max="17" width="12.625"/>
    <col min="18" max="18" width="9" style="3"/>
    <col min="19" max="19" width="9.875" customWidth="1"/>
    <col min="21" max="21" width="9.875" customWidth="1"/>
    <col min="22" max="22" width="55.875" customWidth="1"/>
    <col min="23" max="23" width="16" customWidth="1"/>
  </cols>
  <sheetData>
    <row r="2" s="1" customFormat="1" spans="1:2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30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</row>
    <row r="3" s="1" customFormat="1" hidden="1" spans="1:23">
      <c r="A3" s="4" t="s">
        <v>23</v>
      </c>
      <c r="B3" s="5">
        <v>44482</v>
      </c>
      <c r="C3" s="6" t="s">
        <v>24</v>
      </c>
      <c r="D3" s="7" t="s">
        <v>25</v>
      </c>
      <c r="E3" s="7"/>
      <c r="F3" s="8" t="s">
        <v>26</v>
      </c>
      <c r="G3" s="8" t="s">
        <v>27</v>
      </c>
      <c r="H3" s="8" t="s">
        <v>27</v>
      </c>
      <c r="I3" s="18"/>
      <c r="J3" s="19" t="s">
        <v>28</v>
      </c>
      <c r="K3" s="7">
        <v>1</v>
      </c>
      <c r="L3" s="13">
        <v>44485</v>
      </c>
      <c r="M3" s="13">
        <v>44582</v>
      </c>
      <c r="N3" s="4" t="s">
        <v>29</v>
      </c>
      <c r="O3" s="7">
        <f>M3-L3+1</f>
        <v>98</v>
      </c>
      <c r="P3" s="7"/>
      <c r="Q3" s="29">
        <f>(3000/30*K3*O3)+P3</f>
        <v>9800</v>
      </c>
      <c r="R3" s="31">
        <v>65940</v>
      </c>
      <c r="S3" s="8">
        <f>SUM(Q3:Q17)-R3</f>
        <v>24785</v>
      </c>
      <c r="T3" s="7"/>
      <c r="U3" s="7"/>
      <c r="V3" s="7"/>
      <c r="W3" s="4"/>
    </row>
    <row r="4" s="1" customFormat="1" hidden="1" spans="1:23">
      <c r="A4" s="4" t="s">
        <v>23</v>
      </c>
      <c r="B4" s="9"/>
      <c r="C4" s="6" t="s">
        <v>24</v>
      </c>
      <c r="D4" s="7" t="s">
        <v>25</v>
      </c>
      <c r="E4" s="7"/>
      <c r="F4" s="10"/>
      <c r="G4" s="10"/>
      <c r="H4" s="10"/>
      <c r="I4" s="20"/>
      <c r="J4" s="19" t="s">
        <v>28</v>
      </c>
      <c r="K4" s="7">
        <v>1</v>
      </c>
      <c r="L4" s="13">
        <v>44608</v>
      </c>
      <c r="M4" s="13">
        <v>44642</v>
      </c>
      <c r="N4" s="4" t="s">
        <v>30</v>
      </c>
      <c r="O4" s="7">
        <f t="shared" ref="O4:O8" si="0">M4-L4+1</f>
        <v>35</v>
      </c>
      <c r="P4" s="7"/>
      <c r="Q4" s="29">
        <f t="shared" ref="Q4:Q9" si="1">(3000/30*K4*O4)+P4</f>
        <v>3500</v>
      </c>
      <c r="R4" s="32"/>
      <c r="S4" s="10"/>
      <c r="T4" s="7"/>
      <c r="U4" s="7"/>
      <c r="V4" s="7"/>
      <c r="W4" s="4"/>
    </row>
    <row r="5" s="1" customFormat="1" hidden="1" spans="1:23">
      <c r="A5" s="4" t="s">
        <v>23</v>
      </c>
      <c r="B5" s="9"/>
      <c r="C5" s="6" t="s">
        <v>24</v>
      </c>
      <c r="D5" s="7" t="s">
        <v>25</v>
      </c>
      <c r="E5" s="7"/>
      <c r="F5" s="10"/>
      <c r="G5" s="10"/>
      <c r="H5" s="10"/>
      <c r="I5" s="20"/>
      <c r="J5" s="19" t="s">
        <v>31</v>
      </c>
      <c r="K5" s="7">
        <v>1</v>
      </c>
      <c r="L5" s="13">
        <v>44485</v>
      </c>
      <c r="M5" s="13">
        <v>44582</v>
      </c>
      <c r="N5" s="4" t="s">
        <v>29</v>
      </c>
      <c r="O5" s="7">
        <f t="shared" si="0"/>
        <v>98</v>
      </c>
      <c r="P5" s="7"/>
      <c r="Q5" s="29">
        <f t="shared" si="1"/>
        <v>9800</v>
      </c>
      <c r="R5" s="32"/>
      <c r="S5" s="10"/>
      <c r="T5" s="7"/>
      <c r="U5" s="7"/>
      <c r="V5" s="7"/>
      <c r="W5" s="4"/>
    </row>
    <row r="6" s="1" customFormat="1" hidden="1" spans="1:23">
      <c r="A6" s="4" t="s">
        <v>23</v>
      </c>
      <c r="B6" s="9"/>
      <c r="C6" s="6" t="s">
        <v>24</v>
      </c>
      <c r="D6" s="7" t="s">
        <v>25</v>
      </c>
      <c r="E6" s="7"/>
      <c r="F6" s="10"/>
      <c r="G6" s="10"/>
      <c r="H6" s="10"/>
      <c r="I6" s="20"/>
      <c r="J6" s="19" t="s">
        <v>31</v>
      </c>
      <c r="K6" s="7">
        <v>1</v>
      </c>
      <c r="L6" s="13">
        <v>44589</v>
      </c>
      <c r="M6" s="13">
        <v>44642</v>
      </c>
      <c r="N6" s="4" t="s">
        <v>30</v>
      </c>
      <c r="O6" s="7">
        <f t="shared" si="0"/>
        <v>54</v>
      </c>
      <c r="P6" s="7"/>
      <c r="Q6" s="29">
        <f t="shared" si="1"/>
        <v>5400</v>
      </c>
      <c r="R6" s="32"/>
      <c r="S6" s="10"/>
      <c r="T6" s="7"/>
      <c r="U6" s="7"/>
      <c r="V6" s="7"/>
      <c r="W6" s="4"/>
    </row>
    <row r="7" s="1" customFormat="1" hidden="1" spans="1:23">
      <c r="A7" s="4" t="s">
        <v>23</v>
      </c>
      <c r="B7" s="9"/>
      <c r="C7" s="6" t="s">
        <v>24</v>
      </c>
      <c r="D7" s="7" t="s">
        <v>25</v>
      </c>
      <c r="E7" s="7"/>
      <c r="F7" s="10"/>
      <c r="G7" s="10"/>
      <c r="H7" s="10"/>
      <c r="I7" s="20"/>
      <c r="J7" s="19" t="s">
        <v>32</v>
      </c>
      <c r="K7" s="7">
        <v>1</v>
      </c>
      <c r="L7" s="13">
        <v>44485</v>
      </c>
      <c r="M7" s="13">
        <v>44582</v>
      </c>
      <c r="N7" s="4" t="s">
        <v>29</v>
      </c>
      <c r="O7" s="7">
        <f t="shared" si="0"/>
        <v>98</v>
      </c>
      <c r="P7" s="7"/>
      <c r="Q7" s="29">
        <f t="shared" si="1"/>
        <v>9800</v>
      </c>
      <c r="R7" s="32"/>
      <c r="S7" s="10"/>
      <c r="T7" s="7"/>
      <c r="U7" s="7"/>
      <c r="V7" s="7"/>
      <c r="W7" s="4"/>
    </row>
    <row r="8" s="1" customFormat="1" hidden="1" spans="1:23">
      <c r="A8" s="4" t="s">
        <v>23</v>
      </c>
      <c r="B8" s="9"/>
      <c r="C8" s="6" t="s">
        <v>24</v>
      </c>
      <c r="D8" s="7" t="s">
        <v>25</v>
      </c>
      <c r="E8" s="7"/>
      <c r="F8" s="10"/>
      <c r="G8" s="10"/>
      <c r="H8" s="10"/>
      <c r="I8" s="20"/>
      <c r="J8" s="19" t="s">
        <v>32</v>
      </c>
      <c r="K8" s="7">
        <v>1</v>
      </c>
      <c r="L8" s="13">
        <v>44608</v>
      </c>
      <c r="M8" s="13">
        <v>44642</v>
      </c>
      <c r="N8" s="4" t="s">
        <v>30</v>
      </c>
      <c r="O8" s="7">
        <f t="shared" si="0"/>
        <v>35</v>
      </c>
      <c r="P8" s="7"/>
      <c r="Q8" s="29">
        <f t="shared" si="1"/>
        <v>3500</v>
      </c>
      <c r="R8" s="32"/>
      <c r="S8" s="10"/>
      <c r="T8" s="7"/>
      <c r="U8" s="7"/>
      <c r="V8" s="7"/>
      <c r="W8" s="4"/>
    </row>
    <row r="9" s="1" customFormat="1" hidden="1" spans="1:23">
      <c r="A9" s="4" t="s">
        <v>23</v>
      </c>
      <c r="B9" s="11"/>
      <c r="C9" s="6" t="s">
        <v>24</v>
      </c>
      <c r="D9" s="7" t="s">
        <v>25</v>
      </c>
      <c r="E9" s="7"/>
      <c r="F9" s="12"/>
      <c r="G9" s="12"/>
      <c r="H9" s="12"/>
      <c r="I9" s="21"/>
      <c r="J9" s="19" t="s">
        <v>33</v>
      </c>
      <c r="K9" s="7">
        <v>1</v>
      </c>
      <c r="L9" s="13">
        <v>44485</v>
      </c>
      <c r="M9" s="13">
        <v>44581</v>
      </c>
      <c r="N9" s="4" t="s">
        <v>34</v>
      </c>
      <c r="O9" s="7">
        <f t="shared" ref="O9:O17" si="2">M9-L9+1</f>
        <v>97</v>
      </c>
      <c r="P9" s="7">
        <v>125</v>
      </c>
      <c r="Q9" s="29">
        <f t="shared" si="1"/>
        <v>9825</v>
      </c>
      <c r="R9" s="32"/>
      <c r="S9" s="10"/>
      <c r="T9" s="7"/>
      <c r="U9" s="7"/>
      <c r="V9" s="7"/>
      <c r="W9" s="4"/>
    </row>
    <row r="10" s="1" customFormat="1" hidden="1" spans="1:23">
      <c r="A10" s="4" t="s">
        <v>23</v>
      </c>
      <c r="B10" s="5">
        <v>44522</v>
      </c>
      <c r="C10" s="6" t="s">
        <v>35</v>
      </c>
      <c r="D10" s="7" t="s">
        <v>25</v>
      </c>
      <c r="E10" s="7"/>
      <c r="F10" s="8" t="s">
        <v>26</v>
      </c>
      <c r="G10" s="8" t="s">
        <v>27</v>
      </c>
      <c r="H10" s="8" t="s">
        <v>27</v>
      </c>
      <c r="I10" s="8"/>
      <c r="J10" s="19" t="s">
        <v>36</v>
      </c>
      <c r="K10" s="7">
        <v>1</v>
      </c>
      <c r="L10" s="13">
        <v>44524</v>
      </c>
      <c r="M10" s="13">
        <v>44582</v>
      </c>
      <c r="N10" s="4" t="s">
        <v>29</v>
      </c>
      <c r="O10" s="7">
        <f t="shared" si="2"/>
        <v>59</v>
      </c>
      <c r="P10" s="7"/>
      <c r="Q10" s="29">
        <f t="shared" ref="Q10:Q15" si="3">(3000/30*K10*O10)+P10</f>
        <v>5900</v>
      </c>
      <c r="R10" s="32"/>
      <c r="S10" s="10"/>
      <c r="T10" s="7"/>
      <c r="U10" s="7"/>
      <c r="V10" s="7"/>
      <c r="W10" s="4"/>
    </row>
    <row r="11" s="1" customFormat="1" hidden="1" spans="1:23">
      <c r="A11" s="4" t="s">
        <v>23</v>
      </c>
      <c r="B11" s="9"/>
      <c r="C11" s="6" t="s">
        <v>35</v>
      </c>
      <c r="D11" s="7" t="s">
        <v>25</v>
      </c>
      <c r="E11" s="7"/>
      <c r="F11" s="10"/>
      <c r="G11" s="10"/>
      <c r="H11" s="10"/>
      <c r="I11" s="10"/>
      <c r="J11" s="19" t="s">
        <v>36</v>
      </c>
      <c r="K11" s="7">
        <v>1</v>
      </c>
      <c r="L11" s="13">
        <v>44608</v>
      </c>
      <c r="M11" s="13">
        <v>44642</v>
      </c>
      <c r="N11" s="4" t="s">
        <v>30</v>
      </c>
      <c r="O11" s="7">
        <f t="shared" si="2"/>
        <v>35</v>
      </c>
      <c r="P11" s="7"/>
      <c r="Q11" s="29">
        <f t="shared" si="3"/>
        <v>3500</v>
      </c>
      <c r="R11" s="32"/>
      <c r="S11" s="10"/>
      <c r="T11" s="7"/>
      <c r="U11" s="7"/>
      <c r="V11" s="7"/>
      <c r="W11" s="4"/>
    </row>
    <row r="12" s="1" customFormat="1" hidden="1" spans="1:23">
      <c r="A12" s="4" t="s">
        <v>23</v>
      </c>
      <c r="B12" s="9"/>
      <c r="C12" s="6" t="s">
        <v>35</v>
      </c>
      <c r="D12" s="7" t="s">
        <v>25</v>
      </c>
      <c r="E12" s="7"/>
      <c r="F12" s="10"/>
      <c r="G12" s="10"/>
      <c r="H12" s="10"/>
      <c r="I12" s="10"/>
      <c r="J12" s="19" t="s">
        <v>37</v>
      </c>
      <c r="K12" s="7">
        <v>1</v>
      </c>
      <c r="L12" s="13">
        <v>44524</v>
      </c>
      <c r="M12" s="13">
        <v>44582</v>
      </c>
      <c r="N12" s="4" t="s">
        <v>29</v>
      </c>
      <c r="O12" s="7">
        <f t="shared" si="2"/>
        <v>59</v>
      </c>
      <c r="P12" s="7"/>
      <c r="Q12" s="29">
        <f t="shared" si="3"/>
        <v>5900</v>
      </c>
      <c r="R12" s="32"/>
      <c r="S12" s="10"/>
      <c r="T12" s="7"/>
      <c r="U12" s="7"/>
      <c r="V12" s="7"/>
      <c r="W12" s="4"/>
    </row>
    <row r="13" s="1" customFormat="1" hidden="1" spans="1:23">
      <c r="A13" s="4" t="s">
        <v>23</v>
      </c>
      <c r="B13" s="9"/>
      <c r="C13" s="6" t="s">
        <v>35</v>
      </c>
      <c r="D13" s="7" t="s">
        <v>25</v>
      </c>
      <c r="E13" s="7"/>
      <c r="F13" s="10"/>
      <c r="G13" s="10"/>
      <c r="H13" s="10"/>
      <c r="I13" s="10"/>
      <c r="J13" s="19" t="s">
        <v>37</v>
      </c>
      <c r="K13" s="7">
        <v>1</v>
      </c>
      <c r="L13" s="13">
        <v>44608</v>
      </c>
      <c r="M13" s="13">
        <v>44642</v>
      </c>
      <c r="N13" s="4" t="s">
        <v>30</v>
      </c>
      <c r="O13" s="7">
        <f t="shared" si="2"/>
        <v>35</v>
      </c>
      <c r="P13" s="7"/>
      <c r="Q13" s="29">
        <f t="shared" si="3"/>
        <v>3500</v>
      </c>
      <c r="R13" s="32"/>
      <c r="S13" s="10"/>
      <c r="T13" s="7"/>
      <c r="U13" s="7"/>
      <c r="V13" s="7"/>
      <c r="W13" s="4"/>
    </row>
    <row r="14" s="1" customFormat="1" hidden="1" spans="1:23">
      <c r="A14" s="4" t="s">
        <v>23</v>
      </c>
      <c r="B14" s="9"/>
      <c r="C14" s="6" t="s">
        <v>35</v>
      </c>
      <c r="D14" s="7" t="s">
        <v>25</v>
      </c>
      <c r="E14" s="7"/>
      <c r="F14" s="10"/>
      <c r="G14" s="10"/>
      <c r="H14" s="10"/>
      <c r="I14" s="10"/>
      <c r="J14" s="19" t="s">
        <v>38</v>
      </c>
      <c r="K14" s="7">
        <v>1</v>
      </c>
      <c r="L14" s="13">
        <v>44524</v>
      </c>
      <c r="M14" s="13">
        <v>44581</v>
      </c>
      <c r="N14" s="4" t="s">
        <v>34</v>
      </c>
      <c r="O14" s="7">
        <f t="shared" si="2"/>
        <v>58</v>
      </c>
      <c r="P14" s="7">
        <v>250</v>
      </c>
      <c r="Q14" s="29">
        <f t="shared" si="3"/>
        <v>6050</v>
      </c>
      <c r="R14" s="32"/>
      <c r="S14" s="10"/>
      <c r="T14" s="7"/>
      <c r="U14" s="7"/>
      <c r="V14" s="7"/>
      <c r="W14" s="4"/>
    </row>
    <row r="15" s="1" customFormat="1" hidden="1" spans="1:23">
      <c r="A15" s="4" t="s">
        <v>23</v>
      </c>
      <c r="B15" s="11"/>
      <c r="C15" s="6" t="s">
        <v>35</v>
      </c>
      <c r="D15" s="7" t="s">
        <v>25</v>
      </c>
      <c r="E15" s="7"/>
      <c r="F15" s="12"/>
      <c r="G15" s="12"/>
      <c r="H15" s="12"/>
      <c r="I15" s="12"/>
      <c r="J15" s="19" t="s">
        <v>39</v>
      </c>
      <c r="K15" s="7">
        <v>1</v>
      </c>
      <c r="L15" s="13">
        <v>44524</v>
      </c>
      <c r="M15" s="13">
        <v>44581</v>
      </c>
      <c r="N15" s="4" t="s">
        <v>34</v>
      </c>
      <c r="O15" s="7">
        <f t="shared" si="2"/>
        <v>58</v>
      </c>
      <c r="P15" s="7">
        <v>250</v>
      </c>
      <c r="Q15" s="29">
        <f t="shared" si="3"/>
        <v>6050</v>
      </c>
      <c r="R15" s="32"/>
      <c r="S15" s="10"/>
      <c r="T15" s="7"/>
      <c r="U15" s="7"/>
      <c r="V15" s="7"/>
      <c r="W15" s="4"/>
    </row>
    <row r="16" s="1" customFormat="1" hidden="1" spans="1:23">
      <c r="A16" s="4" t="s">
        <v>23</v>
      </c>
      <c r="B16" s="5">
        <v>44526</v>
      </c>
      <c r="C16" s="6" t="s">
        <v>40</v>
      </c>
      <c r="D16" s="7" t="s">
        <v>41</v>
      </c>
      <c r="E16" s="7"/>
      <c r="F16" s="8" t="s">
        <v>42</v>
      </c>
      <c r="G16" s="8" t="s">
        <v>27</v>
      </c>
      <c r="H16" s="8" t="s">
        <v>27</v>
      </c>
      <c r="I16" s="18"/>
      <c r="J16" s="19" t="s">
        <v>43</v>
      </c>
      <c r="K16" s="7">
        <v>1</v>
      </c>
      <c r="L16" s="13">
        <v>44527</v>
      </c>
      <c r="M16" s="13">
        <v>44581</v>
      </c>
      <c r="N16" s="4" t="s">
        <v>34</v>
      </c>
      <c r="O16" s="7">
        <f t="shared" si="2"/>
        <v>55</v>
      </c>
      <c r="P16" s="7">
        <v>250</v>
      </c>
      <c r="Q16" s="29">
        <f>(2100/30*K16*O16)+P16</f>
        <v>4100</v>
      </c>
      <c r="R16" s="32"/>
      <c r="S16" s="10"/>
      <c r="T16" s="7"/>
      <c r="U16" s="7"/>
      <c r="V16" s="7"/>
      <c r="W16" s="4"/>
    </row>
    <row r="17" s="1" customFormat="1" hidden="1" spans="1:23">
      <c r="A17" s="4" t="s">
        <v>23</v>
      </c>
      <c r="B17" s="11"/>
      <c r="C17" s="6" t="s">
        <v>40</v>
      </c>
      <c r="D17" s="7" t="s">
        <v>41</v>
      </c>
      <c r="E17" s="7"/>
      <c r="F17" s="12"/>
      <c r="G17" s="12"/>
      <c r="H17" s="12"/>
      <c r="I17" s="21"/>
      <c r="J17" s="19" t="s">
        <v>44</v>
      </c>
      <c r="K17" s="7">
        <v>1</v>
      </c>
      <c r="L17" s="13">
        <v>44527</v>
      </c>
      <c r="M17" s="13">
        <v>44581</v>
      </c>
      <c r="N17" s="4" t="s">
        <v>34</v>
      </c>
      <c r="O17" s="7">
        <f t="shared" si="2"/>
        <v>55</v>
      </c>
      <c r="P17" s="7">
        <v>250</v>
      </c>
      <c r="Q17" s="29">
        <f>(2100/30*K17*O17)+P17</f>
        <v>4100</v>
      </c>
      <c r="R17" s="33"/>
      <c r="S17" s="12"/>
      <c r="T17" s="7"/>
      <c r="U17" s="7"/>
      <c r="V17" s="7"/>
      <c r="W17" s="4"/>
    </row>
    <row r="18" s="1" customFormat="1" hidden="1" customHeight="1" spans="1:23">
      <c r="A18" s="4" t="s">
        <v>45</v>
      </c>
      <c r="B18" s="5">
        <v>44538</v>
      </c>
      <c r="C18" s="6" t="s">
        <v>46</v>
      </c>
      <c r="D18" s="7" t="s">
        <v>47</v>
      </c>
      <c r="E18" s="7"/>
      <c r="F18" s="8" t="s">
        <v>48</v>
      </c>
      <c r="G18" s="8" t="s">
        <v>27</v>
      </c>
      <c r="H18" s="8" t="s">
        <v>27</v>
      </c>
      <c r="I18" s="18"/>
      <c r="J18" s="22" t="s">
        <v>49</v>
      </c>
      <c r="K18" s="7">
        <v>1</v>
      </c>
      <c r="L18" s="13">
        <v>44538</v>
      </c>
      <c r="M18" s="13">
        <v>44588</v>
      </c>
      <c r="N18" s="4" t="s">
        <v>29</v>
      </c>
      <c r="O18" s="7">
        <f>M18-L18</f>
        <v>50</v>
      </c>
      <c r="P18" s="7">
        <v>500</v>
      </c>
      <c r="Q18" s="29">
        <f>(1700/30*K18*O18)</f>
        <v>2833.33333333333</v>
      </c>
      <c r="R18" s="34"/>
      <c r="S18" s="7"/>
      <c r="T18" s="7"/>
      <c r="U18" s="7"/>
      <c r="V18" s="7"/>
      <c r="W18" s="4"/>
    </row>
    <row r="19" s="1" customFormat="1" hidden="1" spans="1:23">
      <c r="A19" s="4" t="s">
        <v>45</v>
      </c>
      <c r="B19" s="11"/>
      <c r="C19" s="6" t="s">
        <v>46</v>
      </c>
      <c r="D19" s="7" t="s">
        <v>47</v>
      </c>
      <c r="E19" s="7"/>
      <c r="F19" s="12"/>
      <c r="G19" s="12"/>
      <c r="H19" s="12"/>
      <c r="I19" s="21"/>
      <c r="J19" s="22" t="s">
        <v>49</v>
      </c>
      <c r="K19" s="7">
        <v>1</v>
      </c>
      <c r="L19" s="13">
        <v>44606</v>
      </c>
      <c r="M19" s="13">
        <v>44642</v>
      </c>
      <c r="N19" s="4" t="s">
        <v>30</v>
      </c>
      <c r="O19" s="7">
        <f>M19-L19</f>
        <v>36</v>
      </c>
      <c r="P19" s="7"/>
      <c r="Q19" s="29">
        <f>(1700/30*K19*O19)</f>
        <v>2040</v>
      </c>
      <c r="R19" s="34"/>
      <c r="S19" s="7"/>
      <c r="T19" s="7"/>
      <c r="U19" s="7"/>
      <c r="V19" s="7"/>
      <c r="W19" s="4"/>
    </row>
    <row r="20" s="1" customFormat="1" hidden="1" spans="1:23">
      <c r="A20" s="4" t="s">
        <v>50</v>
      </c>
      <c r="B20" s="5">
        <v>44581</v>
      </c>
      <c r="C20" s="6" t="s">
        <v>51</v>
      </c>
      <c r="D20" s="7" t="s">
        <v>47</v>
      </c>
      <c r="E20" s="7"/>
      <c r="F20" s="8" t="s">
        <v>52</v>
      </c>
      <c r="G20" s="8" t="s">
        <v>27</v>
      </c>
      <c r="H20" s="8" t="s">
        <v>27</v>
      </c>
      <c r="I20" s="18"/>
      <c r="J20" s="22" t="s">
        <v>53</v>
      </c>
      <c r="K20" s="7">
        <v>1</v>
      </c>
      <c r="L20" s="13">
        <v>44581</v>
      </c>
      <c r="M20" s="13">
        <v>44584</v>
      </c>
      <c r="N20" s="4" t="s">
        <v>29</v>
      </c>
      <c r="O20" s="7">
        <f t="shared" ref="O20:O24" si="4">M20-L20</f>
        <v>3</v>
      </c>
      <c r="P20" s="7">
        <v>200</v>
      </c>
      <c r="Q20" s="29">
        <f>(1800/30*K20*O20)</f>
        <v>180</v>
      </c>
      <c r="R20" s="31">
        <v>3960</v>
      </c>
      <c r="S20" s="35">
        <f>SUM(Q20:Q25)-R20</f>
        <v>3186.66666666667</v>
      </c>
      <c r="T20" s="7"/>
      <c r="U20" s="7"/>
      <c r="V20" s="7"/>
      <c r="W20" s="4"/>
    </row>
    <row r="21" s="1" customFormat="1" hidden="1" spans="1:23">
      <c r="A21" s="4" t="s">
        <v>50</v>
      </c>
      <c r="B21" s="9"/>
      <c r="C21" s="6" t="s">
        <v>51</v>
      </c>
      <c r="D21" s="7" t="s">
        <v>47</v>
      </c>
      <c r="E21" s="7"/>
      <c r="F21" s="10"/>
      <c r="G21" s="10"/>
      <c r="H21" s="10"/>
      <c r="I21" s="20"/>
      <c r="J21" s="22" t="s">
        <v>53</v>
      </c>
      <c r="K21" s="7">
        <v>1</v>
      </c>
      <c r="L21" s="13">
        <v>44610</v>
      </c>
      <c r="M21" s="13">
        <v>44642</v>
      </c>
      <c r="N21" s="4" t="s">
        <v>30</v>
      </c>
      <c r="O21" s="7">
        <f t="shared" si="4"/>
        <v>32</v>
      </c>
      <c r="P21" s="7"/>
      <c r="Q21" s="29">
        <f>(1800/30*K21*O21)</f>
        <v>1920</v>
      </c>
      <c r="R21" s="32"/>
      <c r="S21" s="36"/>
      <c r="T21" s="7"/>
      <c r="U21" s="7"/>
      <c r="V21" s="7"/>
      <c r="W21" s="4"/>
    </row>
    <row r="22" s="1" customFormat="1" hidden="1" spans="1:23">
      <c r="A22" s="4" t="s">
        <v>50</v>
      </c>
      <c r="B22" s="9"/>
      <c r="C22" s="6" t="s">
        <v>51</v>
      </c>
      <c r="D22" s="7" t="s">
        <v>47</v>
      </c>
      <c r="E22" s="7"/>
      <c r="F22" s="10"/>
      <c r="G22" s="10"/>
      <c r="H22" s="10"/>
      <c r="I22" s="20"/>
      <c r="J22" s="22" t="s">
        <v>54</v>
      </c>
      <c r="K22" s="7">
        <v>1</v>
      </c>
      <c r="L22" s="13">
        <v>44581</v>
      </c>
      <c r="M22" s="13">
        <v>44584</v>
      </c>
      <c r="N22" s="4" t="s">
        <v>29</v>
      </c>
      <c r="O22" s="7">
        <f t="shared" si="4"/>
        <v>3</v>
      </c>
      <c r="P22" s="7">
        <v>200</v>
      </c>
      <c r="Q22" s="29">
        <f>P22</f>
        <v>200</v>
      </c>
      <c r="R22" s="32"/>
      <c r="S22" s="36"/>
      <c r="T22" s="7"/>
      <c r="U22" s="7"/>
      <c r="V22" s="7"/>
      <c r="W22" s="4"/>
    </row>
    <row r="23" s="1" customFormat="1" hidden="1" spans="1:23">
      <c r="A23" s="4" t="s">
        <v>50</v>
      </c>
      <c r="B23" s="11"/>
      <c r="C23" s="6" t="s">
        <v>51</v>
      </c>
      <c r="D23" s="7" t="s">
        <v>47</v>
      </c>
      <c r="E23" s="7"/>
      <c r="F23" s="12"/>
      <c r="G23" s="12"/>
      <c r="H23" s="12"/>
      <c r="I23" s="21"/>
      <c r="J23" s="22" t="s">
        <v>54</v>
      </c>
      <c r="K23" s="7">
        <v>1</v>
      </c>
      <c r="L23" s="13">
        <v>44610</v>
      </c>
      <c r="M23" s="13">
        <v>44633</v>
      </c>
      <c r="N23" s="4" t="s">
        <v>34</v>
      </c>
      <c r="O23" s="7">
        <f t="shared" si="4"/>
        <v>23</v>
      </c>
      <c r="P23" s="7"/>
      <c r="Q23" s="29">
        <v>1800</v>
      </c>
      <c r="R23" s="32"/>
      <c r="S23" s="36"/>
      <c r="T23" s="7"/>
      <c r="U23" s="7"/>
      <c r="V23" s="7"/>
      <c r="W23" s="4"/>
    </row>
    <row r="24" s="1" customFormat="1" hidden="1" spans="1:23">
      <c r="A24" s="4" t="s">
        <v>50</v>
      </c>
      <c r="B24" s="13">
        <v>44609</v>
      </c>
      <c r="C24" s="6" t="s">
        <v>55</v>
      </c>
      <c r="D24" s="7" t="s">
        <v>47</v>
      </c>
      <c r="E24" s="7"/>
      <c r="F24" s="7" t="s">
        <v>52</v>
      </c>
      <c r="G24" s="7" t="s">
        <v>27</v>
      </c>
      <c r="H24" s="7" t="s">
        <v>27</v>
      </c>
      <c r="I24" s="23"/>
      <c r="J24" s="22" t="s">
        <v>56</v>
      </c>
      <c r="K24" s="7">
        <v>1</v>
      </c>
      <c r="L24" s="13">
        <v>44610</v>
      </c>
      <c r="M24" s="13">
        <v>44622</v>
      </c>
      <c r="N24" s="4" t="s">
        <v>34</v>
      </c>
      <c r="O24" s="7">
        <f t="shared" si="4"/>
        <v>12</v>
      </c>
      <c r="P24" s="7">
        <v>200</v>
      </c>
      <c r="Q24" s="29">
        <f>1800</f>
        <v>1800</v>
      </c>
      <c r="R24" s="32"/>
      <c r="S24" s="36"/>
      <c r="T24" s="7"/>
      <c r="U24" s="7"/>
      <c r="V24" s="7"/>
      <c r="W24" s="4"/>
    </row>
    <row r="25" s="1" customFormat="1" hidden="1" spans="1:23">
      <c r="A25" s="4" t="s">
        <v>50</v>
      </c>
      <c r="B25" s="13">
        <v>44621</v>
      </c>
      <c r="C25" s="6" t="s">
        <v>57</v>
      </c>
      <c r="D25" s="7" t="s">
        <v>58</v>
      </c>
      <c r="E25" s="7"/>
      <c r="F25" s="7" t="s">
        <v>48</v>
      </c>
      <c r="G25" s="7" t="s">
        <v>27</v>
      </c>
      <c r="H25" s="7" t="s">
        <v>27</v>
      </c>
      <c r="I25" s="23"/>
      <c r="J25" s="19" t="s">
        <v>59</v>
      </c>
      <c r="K25" s="7">
        <v>1</v>
      </c>
      <c r="L25" s="13">
        <v>44621</v>
      </c>
      <c r="M25" s="13">
        <v>44642</v>
      </c>
      <c r="N25" s="4" t="s">
        <v>29</v>
      </c>
      <c r="O25" s="7">
        <f>M25-L25+1</f>
        <v>22</v>
      </c>
      <c r="P25" s="7">
        <v>400</v>
      </c>
      <c r="Q25" s="37">
        <f>(1700/30*K25*O25)</f>
        <v>1246.66666666667</v>
      </c>
      <c r="R25" s="33"/>
      <c r="S25" s="38"/>
      <c r="T25" s="7"/>
      <c r="U25" s="7"/>
      <c r="V25" s="7"/>
      <c r="W25" s="4"/>
    </row>
    <row r="26" s="1" customFormat="1" spans="1:23">
      <c r="A26" s="4" t="s">
        <v>60</v>
      </c>
      <c r="B26" s="5">
        <v>44612</v>
      </c>
      <c r="C26" s="6" t="s">
        <v>61</v>
      </c>
      <c r="D26" s="7" t="s">
        <v>25</v>
      </c>
      <c r="E26" s="8" t="s">
        <v>62</v>
      </c>
      <c r="F26" s="8" t="s">
        <v>63</v>
      </c>
      <c r="G26" s="8" t="s">
        <v>27</v>
      </c>
      <c r="H26" s="8" t="s">
        <v>27</v>
      </c>
      <c r="I26" s="18" t="s">
        <v>64</v>
      </c>
      <c r="J26" s="24" t="s">
        <v>65</v>
      </c>
      <c r="K26" s="7">
        <v>1</v>
      </c>
      <c r="L26" s="13">
        <v>44612</v>
      </c>
      <c r="M26" s="13">
        <v>44690</v>
      </c>
      <c r="N26" s="4" t="s">
        <v>29</v>
      </c>
      <c r="O26" s="7">
        <f t="shared" ref="O26:O35" si="5">M26-L26</f>
        <v>78</v>
      </c>
      <c r="P26" s="7"/>
      <c r="Q26" s="39">
        <f>(2700/30*K26*O26)</f>
        <v>7020</v>
      </c>
      <c r="R26" s="34"/>
      <c r="S26" s="7"/>
      <c r="T26" s="7"/>
      <c r="U26" s="7"/>
      <c r="V26" s="7" t="s">
        <v>66</v>
      </c>
      <c r="W26" s="4"/>
    </row>
    <row r="27" s="1" customFormat="1" spans="1:23">
      <c r="A27" s="4" t="s">
        <v>60</v>
      </c>
      <c r="B27" s="11"/>
      <c r="C27" s="6" t="s">
        <v>61</v>
      </c>
      <c r="D27" s="7" t="s">
        <v>25</v>
      </c>
      <c r="E27" s="12"/>
      <c r="F27" s="12"/>
      <c r="G27" s="12"/>
      <c r="H27" s="12"/>
      <c r="I27" s="21"/>
      <c r="J27" s="24" t="s">
        <v>67</v>
      </c>
      <c r="K27" s="7">
        <v>1</v>
      </c>
      <c r="L27" s="13">
        <v>44612</v>
      </c>
      <c r="M27" s="25">
        <v>44671</v>
      </c>
      <c r="N27" s="4" t="s">
        <v>34</v>
      </c>
      <c r="O27" s="7">
        <f t="shared" si="5"/>
        <v>59</v>
      </c>
      <c r="P27" s="7">
        <v>200</v>
      </c>
      <c r="Q27" s="39">
        <f>(2700/30*K27*O27)</f>
        <v>5310</v>
      </c>
      <c r="R27" s="34"/>
      <c r="S27" s="7"/>
      <c r="T27" s="7"/>
      <c r="U27" s="7"/>
      <c r="V27" s="7" t="s">
        <v>66</v>
      </c>
      <c r="W27" s="4"/>
    </row>
    <row r="28" s="1" customFormat="1" spans="1:23">
      <c r="A28" s="4" t="s">
        <v>60</v>
      </c>
      <c r="B28" s="13">
        <v>44615</v>
      </c>
      <c r="C28" s="6" t="s">
        <v>68</v>
      </c>
      <c r="D28" s="7" t="s">
        <v>25</v>
      </c>
      <c r="E28" s="7" t="s">
        <v>62</v>
      </c>
      <c r="F28" s="7" t="s">
        <v>63</v>
      </c>
      <c r="G28" s="7" t="s">
        <v>27</v>
      </c>
      <c r="H28" s="7" t="s">
        <v>27</v>
      </c>
      <c r="I28" s="23" t="s">
        <v>64</v>
      </c>
      <c r="J28" s="24" t="s">
        <v>69</v>
      </c>
      <c r="K28" s="7">
        <v>1</v>
      </c>
      <c r="L28" s="13">
        <v>44615</v>
      </c>
      <c r="M28" s="26">
        <v>44651</v>
      </c>
      <c r="N28" s="4" t="s">
        <v>34</v>
      </c>
      <c r="O28" s="7">
        <f t="shared" si="5"/>
        <v>36</v>
      </c>
      <c r="P28" s="7">
        <v>200</v>
      </c>
      <c r="Q28" s="39">
        <f>(2700/30*K28*O28)</f>
        <v>3240</v>
      </c>
      <c r="R28" s="34"/>
      <c r="S28" s="7"/>
      <c r="T28" s="7"/>
      <c r="U28" s="7"/>
      <c r="V28" s="7" t="s">
        <v>66</v>
      </c>
      <c r="W28" s="4"/>
    </row>
    <row r="29" s="1" customFormat="1" spans="1:23">
      <c r="A29" s="4" t="s">
        <v>70</v>
      </c>
      <c r="B29" s="5">
        <v>44614</v>
      </c>
      <c r="C29" s="6" t="s">
        <v>71</v>
      </c>
      <c r="D29" s="7" t="s">
        <v>41</v>
      </c>
      <c r="E29" s="8" t="s">
        <v>72</v>
      </c>
      <c r="F29" s="8" t="s">
        <v>73</v>
      </c>
      <c r="G29" s="8" t="s">
        <v>27</v>
      </c>
      <c r="H29" s="8" t="s">
        <v>27</v>
      </c>
      <c r="I29" s="8" t="s">
        <v>64</v>
      </c>
      <c r="J29" s="24" t="s">
        <v>74</v>
      </c>
      <c r="K29" s="7">
        <v>1</v>
      </c>
      <c r="L29" s="13">
        <v>44614</v>
      </c>
      <c r="M29" s="13">
        <v>44679</v>
      </c>
      <c r="N29" s="4" t="s">
        <v>34</v>
      </c>
      <c r="O29" s="7">
        <f t="shared" si="5"/>
        <v>65</v>
      </c>
      <c r="P29" s="7">
        <v>300</v>
      </c>
      <c r="Q29" s="39">
        <f>(2000/30*K29*O29)</f>
        <v>4333.33333333333</v>
      </c>
      <c r="R29" s="34"/>
      <c r="S29" s="7"/>
      <c r="T29" s="7"/>
      <c r="U29" s="7"/>
      <c r="V29" s="4" t="s">
        <v>75</v>
      </c>
      <c r="W29" s="4"/>
    </row>
    <row r="30" s="1" customFormat="1" spans="1:23">
      <c r="A30" s="4" t="s">
        <v>70</v>
      </c>
      <c r="B30" s="9"/>
      <c r="C30" s="6" t="s">
        <v>71</v>
      </c>
      <c r="D30" s="7" t="s">
        <v>41</v>
      </c>
      <c r="E30" s="10"/>
      <c r="F30" s="10"/>
      <c r="G30" s="10"/>
      <c r="H30" s="10"/>
      <c r="I30" s="10"/>
      <c r="J30" s="24" t="s">
        <v>76</v>
      </c>
      <c r="K30" s="7">
        <v>1</v>
      </c>
      <c r="L30" s="13">
        <v>44614</v>
      </c>
      <c r="M30" s="13">
        <v>44679</v>
      </c>
      <c r="N30" s="4" t="s">
        <v>34</v>
      </c>
      <c r="O30" s="7">
        <f t="shared" si="5"/>
        <v>65</v>
      </c>
      <c r="P30" s="7">
        <v>300</v>
      </c>
      <c r="Q30" s="39">
        <f>(2000/30*K30*O30)</f>
        <v>4333.33333333333</v>
      </c>
      <c r="R30" s="34"/>
      <c r="S30" s="7"/>
      <c r="T30" s="7"/>
      <c r="U30" s="7"/>
      <c r="V30" s="4" t="s">
        <v>75</v>
      </c>
      <c r="W30" s="4"/>
    </row>
    <row r="31" s="1" customFormat="1" spans="1:23">
      <c r="A31" s="4" t="s">
        <v>70</v>
      </c>
      <c r="B31" s="9"/>
      <c r="C31" s="6" t="s">
        <v>71</v>
      </c>
      <c r="D31" s="7" t="s">
        <v>41</v>
      </c>
      <c r="E31" s="10"/>
      <c r="F31" s="10"/>
      <c r="G31" s="10"/>
      <c r="H31" s="10"/>
      <c r="I31" s="10"/>
      <c r="J31" s="27" t="s">
        <v>77</v>
      </c>
      <c r="K31" s="7">
        <v>1</v>
      </c>
      <c r="L31" s="13">
        <v>44614</v>
      </c>
      <c r="M31" s="13">
        <v>44631</v>
      </c>
      <c r="N31" s="4" t="s">
        <v>34</v>
      </c>
      <c r="O31" s="7">
        <f t="shared" si="5"/>
        <v>17</v>
      </c>
      <c r="P31" s="7">
        <v>600</v>
      </c>
      <c r="Q31" s="40">
        <f>(2000/30*K31*O31)</f>
        <v>1133.33333333333</v>
      </c>
      <c r="R31" s="34"/>
      <c r="S31" s="7"/>
      <c r="T31" s="7"/>
      <c r="U31" s="7"/>
      <c r="V31" s="4" t="s">
        <v>75</v>
      </c>
      <c r="W31" s="4"/>
    </row>
    <row r="32" s="1" customFormat="1" spans="1:23">
      <c r="A32" s="4" t="s">
        <v>70</v>
      </c>
      <c r="B32" s="11"/>
      <c r="C32" s="6" t="s">
        <v>71</v>
      </c>
      <c r="D32" s="7" t="s">
        <v>41</v>
      </c>
      <c r="E32" s="12"/>
      <c r="F32" s="12"/>
      <c r="G32" s="12"/>
      <c r="H32" s="12"/>
      <c r="I32" s="12"/>
      <c r="J32" s="27" t="s">
        <v>78</v>
      </c>
      <c r="K32" s="7">
        <v>1</v>
      </c>
      <c r="L32" s="13">
        <v>44614</v>
      </c>
      <c r="M32" s="13">
        <v>44631</v>
      </c>
      <c r="N32" s="4" t="s">
        <v>34</v>
      </c>
      <c r="O32" s="7">
        <f t="shared" si="5"/>
        <v>17</v>
      </c>
      <c r="P32" s="7">
        <v>600</v>
      </c>
      <c r="Q32" s="40">
        <f>(2000/30*K32*O32)</f>
        <v>1133.33333333333</v>
      </c>
      <c r="R32" s="34"/>
      <c r="S32" s="7"/>
      <c r="T32" s="7"/>
      <c r="U32" s="7"/>
      <c r="V32" s="4" t="s">
        <v>75</v>
      </c>
      <c r="W32" s="4"/>
    </row>
    <row r="33" s="2" customFormat="1" spans="1:23">
      <c r="A33" s="14" t="s">
        <v>79</v>
      </c>
      <c r="B33" s="5">
        <v>44618</v>
      </c>
      <c r="C33" s="15" t="s">
        <v>80</v>
      </c>
      <c r="D33" s="7" t="s">
        <v>25</v>
      </c>
      <c r="E33" s="8" t="s">
        <v>81</v>
      </c>
      <c r="F33" s="8" t="s">
        <v>26</v>
      </c>
      <c r="G33" s="8" t="s">
        <v>27</v>
      </c>
      <c r="H33" s="8" t="s">
        <v>27</v>
      </c>
      <c r="I33" s="18" t="s">
        <v>64</v>
      </c>
      <c r="J33" s="24" t="s">
        <v>82</v>
      </c>
      <c r="K33" s="22">
        <v>1</v>
      </c>
      <c r="L33" s="28">
        <v>44618</v>
      </c>
      <c r="M33" s="28">
        <v>44690</v>
      </c>
      <c r="N33" s="14" t="s">
        <v>29</v>
      </c>
      <c r="O33" s="22">
        <f t="shared" si="5"/>
        <v>72</v>
      </c>
      <c r="P33" s="22"/>
      <c r="Q33" s="41">
        <f>(3000/30*K33*O33)</f>
        <v>7200</v>
      </c>
      <c r="R33" s="42"/>
      <c r="S33" s="22"/>
      <c r="T33" s="22"/>
      <c r="U33" s="22"/>
      <c r="V33" s="14" t="s">
        <v>75</v>
      </c>
      <c r="W33" s="14"/>
    </row>
    <row r="34" s="2" customFormat="1" spans="1:23">
      <c r="A34" s="14" t="s">
        <v>79</v>
      </c>
      <c r="B34" s="9"/>
      <c r="C34" s="15" t="s">
        <v>80</v>
      </c>
      <c r="D34" s="7" t="s">
        <v>25</v>
      </c>
      <c r="E34" s="10"/>
      <c r="F34" s="10"/>
      <c r="G34" s="10"/>
      <c r="H34" s="10"/>
      <c r="I34" s="20"/>
      <c r="J34" s="24" t="s">
        <v>83</v>
      </c>
      <c r="K34" s="22">
        <v>1</v>
      </c>
      <c r="L34" s="28">
        <v>44618</v>
      </c>
      <c r="M34" s="28">
        <v>44662</v>
      </c>
      <c r="N34" s="4" t="s">
        <v>34</v>
      </c>
      <c r="O34" s="22">
        <f t="shared" si="5"/>
        <v>44</v>
      </c>
      <c r="P34" s="22">
        <v>600</v>
      </c>
      <c r="Q34" s="41">
        <f>(3000/30*K34*O34)</f>
        <v>4400</v>
      </c>
      <c r="R34" s="42"/>
      <c r="S34" s="22"/>
      <c r="T34" s="22"/>
      <c r="U34" s="22"/>
      <c r="V34" s="14" t="s">
        <v>75</v>
      </c>
      <c r="W34" s="14"/>
    </row>
    <row r="35" s="2" customFormat="1" spans="1:23">
      <c r="A35" s="14" t="s">
        <v>79</v>
      </c>
      <c r="B35" s="11"/>
      <c r="C35" s="15" t="s">
        <v>80</v>
      </c>
      <c r="D35" s="7" t="s">
        <v>25</v>
      </c>
      <c r="E35" s="12"/>
      <c r="F35" s="12"/>
      <c r="G35" s="12"/>
      <c r="H35" s="12"/>
      <c r="I35" s="21"/>
      <c r="J35" s="24" t="s">
        <v>84</v>
      </c>
      <c r="K35" s="22">
        <v>1</v>
      </c>
      <c r="L35" s="28">
        <v>44618</v>
      </c>
      <c r="M35" s="28">
        <v>44662</v>
      </c>
      <c r="N35" s="4" t="s">
        <v>34</v>
      </c>
      <c r="O35" s="22">
        <f t="shared" si="5"/>
        <v>44</v>
      </c>
      <c r="P35" s="22">
        <v>600</v>
      </c>
      <c r="Q35" s="41">
        <f>(3000/30*K35*O35)</f>
        <v>4400</v>
      </c>
      <c r="R35" s="42"/>
      <c r="S35" s="22"/>
      <c r="T35" s="22"/>
      <c r="U35" s="22"/>
      <c r="V35" s="14" t="s">
        <v>75</v>
      </c>
      <c r="W35" s="14"/>
    </row>
    <row r="36" s="1" customFormat="1" spans="1:23">
      <c r="A36" s="4" t="s">
        <v>60</v>
      </c>
      <c r="B36" s="5">
        <v>44627</v>
      </c>
      <c r="C36" s="6" t="s">
        <v>85</v>
      </c>
      <c r="D36" s="7" t="s">
        <v>86</v>
      </c>
      <c r="E36" s="7"/>
      <c r="F36" s="7" t="s">
        <v>87</v>
      </c>
      <c r="G36" s="8" t="s">
        <v>27</v>
      </c>
      <c r="H36" s="8" t="s">
        <v>27</v>
      </c>
      <c r="I36" s="18" t="s">
        <v>64</v>
      </c>
      <c r="J36" s="24" t="s">
        <v>88</v>
      </c>
      <c r="K36" s="7">
        <v>1</v>
      </c>
      <c r="L36" s="13">
        <v>44627</v>
      </c>
      <c r="M36" s="25">
        <v>44671</v>
      </c>
      <c r="N36" s="4" t="s">
        <v>34</v>
      </c>
      <c r="O36" s="7">
        <f t="shared" ref="O36:O40" si="6">M36-L36</f>
        <v>44</v>
      </c>
      <c r="P36" s="7">
        <v>200</v>
      </c>
      <c r="Q36" s="39">
        <f>(1600/30*K36*O36)</f>
        <v>2346.66666666667</v>
      </c>
      <c r="R36" s="34"/>
      <c r="S36" s="7"/>
      <c r="T36" s="7"/>
      <c r="U36" s="7"/>
      <c r="V36" s="7" t="s">
        <v>66</v>
      </c>
      <c r="W36" s="4"/>
    </row>
    <row r="37" s="1" customFormat="1" spans="1:23">
      <c r="A37" s="4" t="s">
        <v>60</v>
      </c>
      <c r="B37" s="11"/>
      <c r="C37" s="6" t="s">
        <v>85</v>
      </c>
      <c r="D37" s="7" t="s">
        <v>86</v>
      </c>
      <c r="E37" s="7"/>
      <c r="F37" s="7" t="s">
        <v>87</v>
      </c>
      <c r="G37" s="12"/>
      <c r="H37" s="12"/>
      <c r="I37" s="21"/>
      <c r="J37" s="24" t="s">
        <v>89</v>
      </c>
      <c r="K37" s="7">
        <v>1</v>
      </c>
      <c r="L37" s="13">
        <v>44627</v>
      </c>
      <c r="M37" s="25">
        <v>44671</v>
      </c>
      <c r="N37" s="4" t="s">
        <v>34</v>
      </c>
      <c r="O37" s="7">
        <f t="shared" si="6"/>
        <v>44</v>
      </c>
      <c r="P37" s="7">
        <v>200</v>
      </c>
      <c r="Q37" s="39">
        <f>(1600/30*K37*O37)</f>
        <v>2346.66666666667</v>
      </c>
      <c r="R37" s="34"/>
      <c r="S37" s="7"/>
      <c r="T37" s="7"/>
      <c r="U37" s="7"/>
      <c r="V37" s="7" t="s">
        <v>66</v>
      </c>
      <c r="W37" s="4"/>
    </row>
    <row r="38" s="1" customFormat="1" spans="1:23">
      <c r="A38" s="4" t="s">
        <v>60</v>
      </c>
      <c r="B38" s="5">
        <v>44628</v>
      </c>
      <c r="C38" s="6" t="s">
        <v>90</v>
      </c>
      <c r="D38" s="7" t="s">
        <v>25</v>
      </c>
      <c r="E38" s="7"/>
      <c r="F38" s="7" t="s">
        <v>63</v>
      </c>
      <c r="G38" s="8" t="s">
        <v>27</v>
      </c>
      <c r="H38" s="8" t="s">
        <v>27</v>
      </c>
      <c r="I38" s="18" t="s">
        <v>64</v>
      </c>
      <c r="J38" s="24" t="s">
        <v>91</v>
      </c>
      <c r="K38" s="7">
        <v>1</v>
      </c>
      <c r="L38" s="13">
        <v>44628</v>
      </c>
      <c r="M38" s="25">
        <v>44671</v>
      </c>
      <c r="N38" s="4" t="s">
        <v>34</v>
      </c>
      <c r="O38" s="7">
        <f t="shared" si="6"/>
        <v>43</v>
      </c>
      <c r="P38" s="7">
        <v>200</v>
      </c>
      <c r="Q38" s="39">
        <f>(2700/30*K38*O38)</f>
        <v>3870</v>
      </c>
      <c r="R38" s="34"/>
      <c r="S38" s="7"/>
      <c r="T38" s="7"/>
      <c r="U38" s="7"/>
      <c r="V38" s="7" t="s">
        <v>66</v>
      </c>
      <c r="W38" s="4"/>
    </row>
    <row r="39" s="1" customFormat="1" spans="1:23">
      <c r="A39" s="4" t="s">
        <v>60</v>
      </c>
      <c r="B39" s="11"/>
      <c r="C39" s="6" t="s">
        <v>90</v>
      </c>
      <c r="D39" s="7" t="s">
        <v>25</v>
      </c>
      <c r="E39" s="7"/>
      <c r="F39" s="7" t="s">
        <v>63</v>
      </c>
      <c r="G39" s="12"/>
      <c r="H39" s="12"/>
      <c r="I39" s="21"/>
      <c r="J39" s="24" t="s">
        <v>92</v>
      </c>
      <c r="K39" s="7">
        <v>1</v>
      </c>
      <c r="L39" s="13">
        <v>44628</v>
      </c>
      <c r="M39" s="13">
        <v>44690</v>
      </c>
      <c r="N39" s="4" t="s">
        <v>29</v>
      </c>
      <c r="O39" s="7">
        <f t="shared" si="6"/>
        <v>62</v>
      </c>
      <c r="P39" s="7"/>
      <c r="Q39" s="39">
        <f>(2700/30*K39*O39)</f>
        <v>5580</v>
      </c>
      <c r="R39" s="34"/>
      <c r="S39" s="7"/>
      <c r="T39" s="7"/>
      <c r="U39" s="7"/>
      <c r="V39" s="7" t="s">
        <v>66</v>
      </c>
      <c r="W39" s="4"/>
    </row>
    <row r="40" s="1" customFormat="1" spans="1:23">
      <c r="A40" s="4" t="s">
        <v>70</v>
      </c>
      <c r="B40" s="13">
        <v>44638</v>
      </c>
      <c r="C40" s="6" t="s">
        <v>93</v>
      </c>
      <c r="D40" s="7" t="s">
        <v>25</v>
      </c>
      <c r="E40" s="7" t="s">
        <v>81</v>
      </c>
      <c r="F40" s="7" t="s">
        <v>26</v>
      </c>
      <c r="G40" s="7" t="s">
        <v>27</v>
      </c>
      <c r="H40" s="7" t="s">
        <v>94</v>
      </c>
      <c r="I40" s="23" t="s">
        <v>64</v>
      </c>
      <c r="J40" s="24" t="s">
        <v>95</v>
      </c>
      <c r="K40" s="7">
        <v>1</v>
      </c>
      <c r="L40" s="13">
        <v>44639</v>
      </c>
      <c r="M40" s="13">
        <v>44662</v>
      </c>
      <c r="N40" s="4" t="s">
        <v>34</v>
      </c>
      <c r="O40" s="7">
        <f t="shared" si="6"/>
        <v>23</v>
      </c>
      <c r="P40" s="7">
        <v>600</v>
      </c>
      <c r="Q40" s="39">
        <f>(3000/30*K40*O40)</f>
        <v>2300</v>
      </c>
      <c r="R40" s="34"/>
      <c r="S40" s="7"/>
      <c r="T40" s="7"/>
      <c r="U40" s="7"/>
      <c r="V40" s="4" t="s">
        <v>75</v>
      </c>
      <c r="W40" s="4"/>
    </row>
    <row r="41" s="1" customFormat="1" spans="1:23">
      <c r="A41" s="4" t="s">
        <v>70</v>
      </c>
      <c r="B41" s="13">
        <v>44640</v>
      </c>
      <c r="C41" s="6" t="s">
        <v>96</v>
      </c>
      <c r="D41" s="7" t="s">
        <v>25</v>
      </c>
      <c r="E41" s="7" t="s">
        <v>81</v>
      </c>
      <c r="F41" s="7" t="s">
        <v>26</v>
      </c>
      <c r="G41" s="7" t="s">
        <v>27</v>
      </c>
      <c r="H41" s="7" t="s">
        <v>94</v>
      </c>
      <c r="I41" s="23" t="s">
        <v>64</v>
      </c>
      <c r="J41" s="24" t="s">
        <v>97</v>
      </c>
      <c r="K41" s="7">
        <v>1</v>
      </c>
      <c r="L41" s="13">
        <v>44641</v>
      </c>
      <c r="M41" s="13">
        <v>44662</v>
      </c>
      <c r="N41" s="4" t="s">
        <v>34</v>
      </c>
      <c r="O41" s="7">
        <f t="shared" ref="O41:O43" si="7">M41-L41</f>
        <v>21</v>
      </c>
      <c r="P41" s="7">
        <v>600</v>
      </c>
      <c r="Q41" s="39">
        <f>(3000/30*K41*O41)</f>
        <v>2100</v>
      </c>
      <c r="R41" s="34"/>
      <c r="S41" s="7"/>
      <c r="T41" s="7"/>
      <c r="U41" s="7"/>
      <c r="V41" s="4" t="s">
        <v>75</v>
      </c>
      <c r="W41" s="4"/>
    </row>
    <row r="42" s="1" customFormat="1" spans="1:23">
      <c r="A42" s="4" t="s">
        <v>98</v>
      </c>
      <c r="B42" s="13">
        <v>44643</v>
      </c>
      <c r="C42" s="7" t="s">
        <v>99</v>
      </c>
      <c r="D42" s="7" t="s">
        <v>41</v>
      </c>
      <c r="E42" s="7" t="s">
        <v>72</v>
      </c>
      <c r="F42" s="7" t="s">
        <v>52</v>
      </c>
      <c r="G42" s="7" t="s">
        <v>27</v>
      </c>
      <c r="H42" s="7" t="s">
        <v>27</v>
      </c>
      <c r="I42" s="23" t="s">
        <v>100</v>
      </c>
      <c r="J42" s="29" t="s">
        <v>101</v>
      </c>
      <c r="K42" s="7">
        <v>1</v>
      </c>
      <c r="L42" s="13">
        <v>44643</v>
      </c>
      <c r="M42" s="13">
        <v>44690</v>
      </c>
      <c r="N42" s="4" t="s">
        <v>29</v>
      </c>
      <c r="O42" s="7">
        <f t="shared" si="7"/>
        <v>47</v>
      </c>
      <c r="P42" s="7"/>
      <c r="Q42" s="43">
        <f>(1800/30*K42*O42)</f>
        <v>2820</v>
      </c>
      <c r="R42" s="34"/>
      <c r="S42" s="7"/>
      <c r="T42" s="7"/>
      <c r="U42" s="7"/>
      <c r="V42" s="7" t="s">
        <v>102</v>
      </c>
      <c r="W42" s="4"/>
    </row>
    <row r="43" s="1" customFormat="1" spans="1:23">
      <c r="A43" s="4" t="s">
        <v>98</v>
      </c>
      <c r="B43" s="13">
        <v>44643</v>
      </c>
      <c r="C43" s="7" t="s">
        <v>99</v>
      </c>
      <c r="D43" s="7" t="s">
        <v>41</v>
      </c>
      <c r="E43" s="7" t="s">
        <v>72</v>
      </c>
      <c r="F43" s="7" t="s">
        <v>52</v>
      </c>
      <c r="G43" s="7" t="s">
        <v>27</v>
      </c>
      <c r="H43" s="7" t="s">
        <v>27</v>
      </c>
      <c r="I43" s="23" t="s">
        <v>100</v>
      </c>
      <c r="J43" s="29" t="s">
        <v>103</v>
      </c>
      <c r="K43" s="7">
        <v>1</v>
      </c>
      <c r="L43" s="13">
        <v>44643</v>
      </c>
      <c r="M43" s="13">
        <v>44690</v>
      </c>
      <c r="N43" s="4" t="s">
        <v>29</v>
      </c>
      <c r="O43" s="7">
        <f t="shared" si="7"/>
        <v>47</v>
      </c>
      <c r="P43" s="7"/>
      <c r="Q43" s="43">
        <f>(1800/30*K43*O43)</f>
        <v>2820</v>
      </c>
      <c r="R43" s="34"/>
      <c r="S43" s="7"/>
      <c r="T43" s="7"/>
      <c r="U43" s="7"/>
      <c r="V43" s="7"/>
      <c r="W43" s="4"/>
    </row>
    <row r="44" s="1" customFormat="1" spans="1:23">
      <c r="A44" s="4" t="s">
        <v>98</v>
      </c>
      <c r="B44" s="13">
        <v>44644</v>
      </c>
      <c r="C44" s="7" t="s">
        <v>104</v>
      </c>
      <c r="D44" s="7" t="s">
        <v>47</v>
      </c>
      <c r="E44" s="7" t="s">
        <v>105</v>
      </c>
      <c r="F44" s="7" t="s">
        <v>106</v>
      </c>
      <c r="G44" s="7" t="s">
        <v>27</v>
      </c>
      <c r="H44" s="7" t="s">
        <v>27</v>
      </c>
      <c r="I44" s="23" t="s">
        <v>100</v>
      </c>
      <c r="J44" s="29" t="s">
        <v>107</v>
      </c>
      <c r="K44" s="7">
        <v>1</v>
      </c>
      <c r="L44" s="13">
        <v>44644</v>
      </c>
      <c r="M44" s="13">
        <v>44690</v>
      </c>
      <c r="N44" s="4" t="s">
        <v>29</v>
      </c>
      <c r="O44" s="7">
        <f t="shared" ref="O44:O51" si="8">M44-L44</f>
        <v>46</v>
      </c>
      <c r="P44" s="7"/>
      <c r="Q44" s="43">
        <f>(1500/30*K44*O44)</f>
        <v>2300</v>
      </c>
      <c r="R44" s="34"/>
      <c r="S44" s="7"/>
      <c r="T44" s="7"/>
      <c r="U44" s="7"/>
      <c r="V44" s="7" t="s">
        <v>102</v>
      </c>
      <c r="W44" s="4"/>
    </row>
    <row r="45" s="1" customFormat="1" spans="1:23">
      <c r="A45" s="4" t="s">
        <v>98</v>
      </c>
      <c r="B45" s="13">
        <v>44644</v>
      </c>
      <c r="C45" s="7" t="s">
        <v>104</v>
      </c>
      <c r="D45" s="7" t="s">
        <v>47</v>
      </c>
      <c r="E45" s="7" t="s">
        <v>105</v>
      </c>
      <c r="F45" s="7" t="s">
        <v>106</v>
      </c>
      <c r="G45" s="7" t="s">
        <v>27</v>
      </c>
      <c r="H45" s="7" t="s">
        <v>27</v>
      </c>
      <c r="I45" s="23" t="s">
        <v>100</v>
      </c>
      <c r="J45" s="29" t="s">
        <v>108</v>
      </c>
      <c r="K45" s="7">
        <v>1</v>
      </c>
      <c r="L45" s="13">
        <v>44644</v>
      </c>
      <c r="M45" s="13">
        <v>44690</v>
      </c>
      <c r="N45" s="4" t="s">
        <v>29</v>
      </c>
      <c r="O45" s="7">
        <f t="shared" si="8"/>
        <v>46</v>
      </c>
      <c r="P45" s="7"/>
      <c r="Q45" s="43">
        <f>(1500/30*K45*O45)</f>
        <v>2300</v>
      </c>
      <c r="R45" s="34"/>
      <c r="S45" s="7"/>
      <c r="T45" s="7"/>
      <c r="U45" s="7"/>
      <c r="V45" s="7" t="s">
        <v>102</v>
      </c>
      <c r="W45" s="4"/>
    </row>
    <row r="46" s="1" customFormat="1" spans="1:23">
      <c r="A46" s="4" t="s">
        <v>98</v>
      </c>
      <c r="B46" s="13">
        <v>44648</v>
      </c>
      <c r="C46" s="7" t="s">
        <v>109</v>
      </c>
      <c r="D46" s="7" t="s">
        <v>41</v>
      </c>
      <c r="E46" s="7" t="s">
        <v>72</v>
      </c>
      <c r="F46" s="7" t="s">
        <v>52</v>
      </c>
      <c r="G46" s="7" t="s">
        <v>27</v>
      </c>
      <c r="H46" s="7" t="s">
        <v>27</v>
      </c>
      <c r="I46" s="23" t="s">
        <v>100</v>
      </c>
      <c r="J46" s="29" t="s">
        <v>110</v>
      </c>
      <c r="K46" s="7">
        <v>1</v>
      </c>
      <c r="L46" s="13">
        <v>44648</v>
      </c>
      <c r="M46" s="13">
        <v>44690</v>
      </c>
      <c r="N46" s="4" t="s">
        <v>29</v>
      </c>
      <c r="O46" s="7">
        <f t="shared" si="8"/>
        <v>42</v>
      </c>
      <c r="P46" s="7"/>
      <c r="Q46" s="43">
        <f>(1800/30*K46*O46)</f>
        <v>2520</v>
      </c>
      <c r="R46" s="34"/>
      <c r="S46" s="7"/>
      <c r="T46" s="7"/>
      <c r="U46" s="7"/>
      <c r="V46" s="7" t="s">
        <v>102</v>
      </c>
      <c r="W46" s="4"/>
    </row>
    <row r="47" s="1" customFormat="1" spans="1:23">
      <c r="A47" s="4" t="s">
        <v>98</v>
      </c>
      <c r="B47" s="13">
        <v>44648</v>
      </c>
      <c r="C47" s="7" t="s">
        <v>109</v>
      </c>
      <c r="D47" s="7" t="s">
        <v>41</v>
      </c>
      <c r="E47" s="7" t="s">
        <v>72</v>
      </c>
      <c r="F47" s="7" t="s">
        <v>52</v>
      </c>
      <c r="G47" s="7" t="s">
        <v>27</v>
      </c>
      <c r="H47" s="7" t="s">
        <v>27</v>
      </c>
      <c r="I47" s="23" t="s">
        <v>100</v>
      </c>
      <c r="J47" s="29" t="s">
        <v>111</v>
      </c>
      <c r="K47" s="7">
        <v>1</v>
      </c>
      <c r="L47" s="13">
        <v>44648</v>
      </c>
      <c r="M47" s="13">
        <v>44690</v>
      </c>
      <c r="N47" s="4" t="s">
        <v>29</v>
      </c>
      <c r="O47" s="7">
        <f t="shared" si="8"/>
        <v>42</v>
      </c>
      <c r="P47" s="7"/>
      <c r="Q47" s="43">
        <f>(1800/30*K47*O47)</f>
        <v>2520</v>
      </c>
      <c r="R47" s="34"/>
      <c r="S47" s="7"/>
      <c r="T47" s="7"/>
      <c r="U47" s="7"/>
      <c r="V47" s="7" t="s">
        <v>102</v>
      </c>
      <c r="W47" s="4"/>
    </row>
    <row r="48" s="1" customFormat="1" spans="1:23">
      <c r="A48" s="4" t="s">
        <v>98</v>
      </c>
      <c r="B48" s="13">
        <v>44652</v>
      </c>
      <c r="C48" s="7" t="s">
        <v>112</v>
      </c>
      <c r="D48" s="7" t="s">
        <v>25</v>
      </c>
      <c r="E48" s="7" t="s">
        <v>81</v>
      </c>
      <c r="F48" s="7" t="s">
        <v>63</v>
      </c>
      <c r="G48" s="7" t="s">
        <v>27</v>
      </c>
      <c r="H48" s="7" t="s">
        <v>27</v>
      </c>
      <c r="I48" s="23" t="s">
        <v>100</v>
      </c>
      <c r="J48" s="29" t="s">
        <v>113</v>
      </c>
      <c r="K48" s="7">
        <v>1</v>
      </c>
      <c r="L48" s="13">
        <v>44652</v>
      </c>
      <c r="M48" s="13">
        <v>44690</v>
      </c>
      <c r="N48" s="4" t="s">
        <v>29</v>
      </c>
      <c r="O48" s="7">
        <f t="shared" si="8"/>
        <v>38</v>
      </c>
      <c r="P48" s="7"/>
      <c r="Q48" s="43">
        <f>(2700/30*K48*O48)</f>
        <v>3420</v>
      </c>
      <c r="R48" s="34"/>
      <c r="S48" s="7"/>
      <c r="T48" s="7"/>
      <c r="U48" s="7"/>
      <c r="V48" s="7" t="s">
        <v>102</v>
      </c>
      <c r="W48" s="4"/>
    </row>
    <row r="49" s="1" customFormat="1" spans="1:23">
      <c r="A49" s="4" t="s">
        <v>98</v>
      </c>
      <c r="B49" s="13">
        <v>44652</v>
      </c>
      <c r="C49" s="7" t="s">
        <v>112</v>
      </c>
      <c r="D49" s="7" t="s">
        <v>25</v>
      </c>
      <c r="E49" s="7" t="s">
        <v>81</v>
      </c>
      <c r="F49" s="7" t="s">
        <v>63</v>
      </c>
      <c r="G49" s="7" t="s">
        <v>27</v>
      </c>
      <c r="H49" s="7" t="s">
        <v>27</v>
      </c>
      <c r="I49" s="23" t="s">
        <v>100</v>
      </c>
      <c r="J49" s="29" t="s">
        <v>114</v>
      </c>
      <c r="K49" s="7">
        <v>1</v>
      </c>
      <c r="L49" s="13">
        <v>44652</v>
      </c>
      <c r="M49" s="13">
        <v>44690</v>
      </c>
      <c r="N49" s="4" t="s">
        <v>29</v>
      </c>
      <c r="O49" s="7">
        <f t="shared" si="8"/>
        <v>38</v>
      </c>
      <c r="P49" s="7"/>
      <c r="Q49" s="43">
        <f>(2700/30*K49*O49)</f>
        <v>3420</v>
      </c>
      <c r="R49" s="34"/>
      <c r="S49" s="7"/>
      <c r="T49" s="7"/>
      <c r="U49" s="7"/>
      <c r="V49" s="7" t="s">
        <v>102</v>
      </c>
      <c r="W49" s="4"/>
    </row>
    <row r="50" s="1" customFormat="1" spans="1:23">
      <c r="A50" s="4" t="s">
        <v>98</v>
      </c>
      <c r="B50" s="13">
        <v>44676</v>
      </c>
      <c r="C50" s="7" t="s">
        <v>115</v>
      </c>
      <c r="D50" s="7" t="s">
        <v>25</v>
      </c>
      <c r="E50" s="7" t="s">
        <v>116</v>
      </c>
      <c r="F50" s="7" t="s">
        <v>63</v>
      </c>
      <c r="G50" s="7" t="s">
        <v>27</v>
      </c>
      <c r="H50" s="16" t="s">
        <v>117</v>
      </c>
      <c r="I50" s="23" t="s">
        <v>100</v>
      </c>
      <c r="J50" s="29" t="s">
        <v>91</v>
      </c>
      <c r="K50" s="7">
        <v>1</v>
      </c>
      <c r="L50" s="13">
        <v>44676</v>
      </c>
      <c r="M50" s="13">
        <v>44690</v>
      </c>
      <c r="N50" s="4" t="s">
        <v>29</v>
      </c>
      <c r="O50" s="7">
        <f t="shared" si="8"/>
        <v>14</v>
      </c>
      <c r="P50" s="7"/>
      <c r="Q50" s="43">
        <f>(2700/30*K50*O50)</f>
        <v>1260</v>
      </c>
      <c r="R50" s="34"/>
      <c r="S50" s="7"/>
      <c r="T50" s="7"/>
      <c r="U50" s="7"/>
      <c r="V50" s="7"/>
      <c r="W50" s="4"/>
    </row>
    <row r="51" s="1" customFormat="1" spans="1:23">
      <c r="A51" s="4" t="s">
        <v>98</v>
      </c>
      <c r="B51" s="13">
        <v>44676</v>
      </c>
      <c r="C51" s="7" t="s">
        <v>115</v>
      </c>
      <c r="D51" s="7" t="s">
        <v>25</v>
      </c>
      <c r="E51" s="7" t="s">
        <v>116</v>
      </c>
      <c r="F51" s="7" t="s">
        <v>63</v>
      </c>
      <c r="G51" s="7" t="s">
        <v>27</v>
      </c>
      <c r="H51" s="16" t="s">
        <v>117</v>
      </c>
      <c r="I51" s="23" t="s">
        <v>100</v>
      </c>
      <c r="J51" s="29" t="s">
        <v>67</v>
      </c>
      <c r="K51" s="7">
        <v>1</v>
      </c>
      <c r="L51" s="13">
        <v>44676</v>
      </c>
      <c r="M51" s="13">
        <v>44690</v>
      </c>
      <c r="N51" s="4" t="s">
        <v>29</v>
      </c>
      <c r="O51" s="7">
        <f t="shared" si="8"/>
        <v>14</v>
      </c>
      <c r="P51" s="7"/>
      <c r="Q51" s="43">
        <f>(2700/30*K51*O51)</f>
        <v>1260</v>
      </c>
      <c r="R51" s="34"/>
      <c r="S51" s="7"/>
      <c r="T51" s="7"/>
      <c r="U51" s="7"/>
      <c r="V51" s="7"/>
      <c r="W51" s="4"/>
    </row>
    <row r="52" s="1" customFormat="1" spans="1:23">
      <c r="A52" s="4"/>
      <c r="B52" s="13"/>
      <c r="C52" s="7"/>
      <c r="D52" s="7"/>
      <c r="E52" s="7"/>
      <c r="F52" s="7"/>
      <c r="G52" s="7"/>
      <c r="H52" s="7"/>
      <c r="I52" s="23"/>
      <c r="J52" s="7"/>
      <c r="K52" s="7"/>
      <c r="L52" s="13"/>
      <c r="M52" s="7"/>
      <c r="N52" s="4"/>
      <c r="O52" s="7"/>
      <c r="P52" s="7"/>
      <c r="Q52" s="7"/>
      <c r="R52" s="34"/>
      <c r="S52" s="7"/>
      <c r="T52" s="7"/>
      <c r="U52" s="7"/>
      <c r="V52" s="7"/>
      <c r="W52" s="4"/>
    </row>
    <row r="53" s="1" customFormat="1" spans="1:23">
      <c r="A53" s="4"/>
      <c r="B53" s="13"/>
      <c r="C53" s="7"/>
      <c r="D53" s="7"/>
      <c r="E53" s="7"/>
      <c r="F53" s="7"/>
      <c r="G53" s="7"/>
      <c r="H53" s="7"/>
      <c r="I53" s="23"/>
      <c r="J53" s="7"/>
      <c r="K53" s="7"/>
      <c r="L53" s="13"/>
      <c r="M53" s="7"/>
      <c r="N53" s="4"/>
      <c r="O53" s="7"/>
      <c r="P53" s="7"/>
      <c r="Q53" s="7"/>
      <c r="R53" s="34"/>
      <c r="S53" s="7"/>
      <c r="T53" s="7"/>
      <c r="U53" s="7"/>
      <c r="V53" s="7"/>
      <c r="W53" s="4"/>
    </row>
    <row r="54" s="1" customFormat="1" spans="1:23">
      <c r="A54" s="4"/>
      <c r="B54" s="13"/>
      <c r="C54" s="7"/>
      <c r="D54" s="7"/>
      <c r="E54" s="7"/>
      <c r="F54" s="7"/>
      <c r="G54" s="7"/>
      <c r="H54" s="7"/>
      <c r="I54" s="23"/>
      <c r="J54" s="7"/>
      <c r="K54" s="7"/>
      <c r="L54" s="13"/>
      <c r="M54" s="7"/>
      <c r="N54" s="7"/>
      <c r="O54" s="7"/>
      <c r="P54" s="7"/>
      <c r="Q54" s="7"/>
      <c r="R54" s="34"/>
      <c r="S54" s="7"/>
      <c r="T54" s="7"/>
      <c r="U54" s="7"/>
      <c r="V54" s="7"/>
      <c r="W54" s="4"/>
    </row>
    <row r="58" spans="3:3">
      <c r="C58" s="17"/>
    </row>
  </sheetData>
  <autoFilter ref="A2:W51">
    <extLst/>
  </autoFilter>
  <mergeCells count="55">
    <mergeCell ref="B3:B9"/>
    <mergeCell ref="B10:B15"/>
    <mergeCell ref="B16:B17"/>
    <mergeCell ref="B18:B19"/>
    <mergeCell ref="B20:B23"/>
    <mergeCell ref="B26:B27"/>
    <mergeCell ref="B29:B32"/>
    <mergeCell ref="B33:B35"/>
    <mergeCell ref="B36:B37"/>
    <mergeCell ref="B38:B39"/>
    <mergeCell ref="E26:E27"/>
    <mergeCell ref="E29:E32"/>
    <mergeCell ref="E33:E35"/>
    <mergeCell ref="F3:F9"/>
    <mergeCell ref="F10:F15"/>
    <mergeCell ref="F16:F17"/>
    <mergeCell ref="F18:F19"/>
    <mergeCell ref="F20:F23"/>
    <mergeCell ref="F26:F27"/>
    <mergeCell ref="F29:F32"/>
    <mergeCell ref="F33:F35"/>
    <mergeCell ref="G3:G9"/>
    <mergeCell ref="G10:G15"/>
    <mergeCell ref="G16:G17"/>
    <mergeCell ref="G18:G19"/>
    <mergeCell ref="G20:G23"/>
    <mergeCell ref="G26:G27"/>
    <mergeCell ref="G29:G32"/>
    <mergeCell ref="G33:G35"/>
    <mergeCell ref="G36:G37"/>
    <mergeCell ref="G38:G39"/>
    <mergeCell ref="H3:H9"/>
    <mergeCell ref="H10:H15"/>
    <mergeCell ref="H16:H17"/>
    <mergeCell ref="H18:H19"/>
    <mergeCell ref="H20:H23"/>
    <mergeCell ref="H26:H27"/>
    <mergeCell ref="H29:H32"/>
    <mergeCell ref="H33:H35"/>
    <mergeCell ref="H36:H37"/>
    <mergeCell ref="H38:H39"/>
    <mergeCell ref="I3:I9"/>
    <mergeCell ref="I10:I15"/>
    <mergeCell ref="I16:I17"/>
    <mergeCell ref="I18:I19"/>
    <mergeCell ref="I20:I23"/>
    <mergeCell ref="I26:I27"/>
    <mergeCell ref="I29:I32"/>
    <mergeCell ref="I33:I35"/>
    <mergeCell ref="I36:I37"/>
    <mergeCell ref="I38:I39"/>
    <mergeCell ref="R3:R17"/>
    <mergeCell ref="R20:R25"/>
    <mergeCell ref="S3:S17"/>
    <mergeCell ref="S20:S25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登高车租赁记录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Pan中群</cp:lastModifiedBy>
  <dcterms:created xsi:type="dcterms:W3CDTF">2008-09-11T17:22:00Z</dcterms:created>
  <dcterms:modified xsi:type="dcterms:W3CDTF">2022-05-20T09:58:18Z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5ACDB61A1C63489DA8F02D3AD6B4BF1D</vt:lpwstr>
  </property>
  <property fmtid="{D5CDD505-2E9C-101B-9397-08002B2CF9AE}" pid="3" name="KSOProductBuildVer">
    <vt:lpwstr>2052-11.1.0.11691</vt:lpwstr>
  </property>
  <property fmtid="{D5CDD505-2E9C-101B-9397-08002B2CF9AE}" pid="4" name="KSOReadingLayout">
    <vt:bool>true</vt:bool>
  </property>
</Properties>
</file>