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有线点位23
AP点位5</t>
        </r>
      </text>
    </commen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有线点位19
AP点位10</t>
        </r>
      </text>
    </commen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有线点位36
AP点位1</t>
        </r>
      </text>
    </commen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有线点位24
AP点位2</t>
        </r>
      </text>
    </comment>
    <comment ref="D11" authorId="0">
      <text>
        <r>
          <rPr>
            <b/>
            <sz val="9"/>
            <rFont val="宋体"/>
            <charset val="134"/>
          </rPr>
          <t xml:space="preserve">Administrator：
</t>
        </r>
        <r>
          <rPr>
            <sz val="9"/>
            <rFont val="宋体"/>
            <charset val="134"/>
          </rPr>
          <t>有线点位35
AP点位3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其中3点位是综合站房杨工办公室的</t>
        </r>
      </text>
    </comment>
  </commentList>
</comments>
</file>

<file path=xl/sharedStrings.xml><?xml version="1.0" encoding="utf-8"?>
<sst xmlns="http://schemas.openxmlformats.org/spreadsheetml/2006/main" count="66" uniqueCount="59">
  <si>
    <t>机柜编号</t>
  </si>
  <si>
    <t>网络布线</t>
  </si>
  <si>
    <t>AP安装</t>
  </si>
  <si>
    <t>AP拆卸</t>
  </si>
  <si>
    <t>机柜安装</t>
  </si>
  <si>
    <t>交换机安装</t>
  </si>
  <si>
    <t>面板模块安装</t>
  </si>
  <si>
    <t>配线架模块安装</t>
  </si>
  <si>
    <t>光纤熔接</t>
  </si>
  <si>
    <t>名称</t>
  </si>
  <si>
    <t>规格</t>
  </si>
  <si>
    <t>数量</t>
  </si>
  <si>
    <t>单价</t>
  </si>
  <si>
    <t>金额</t>
  </si>
  <si>
    <t>1#厂房</t>
  </si>
  <si>
    <t>汇聚1</t>
  </si>
  <si>
    <t>桥架</t>
  </si>
  <si>
    <t>100*100</t>
  </si>
  <si>
    <t>1#2H</t>
  </si>
  <si>
    <t>200*100</t>
  </si>
  <si>
    <t>2#厂房</t>
  </si>
  <si>
    <t>主机房</t>
  </si>
  <si>
    <t>布线点位总计</t>
  </si>
  <si>
    <t>2#1H</t>
  </si>
  <si>
    <t>2#2H</t>
  </si>
  <si>
    <t>2#3H</t>
  </si>
  <si>
    <t>2#4H</t>
  </si>
  <si>
    <t>2#5H</t>
  </si>
  <si>
    <t>2#6H</t>
  </si>
  <si>
    <t>2#2F7H</t>
  </si>
  <si>
    <t>4#厂房</t>
  </si>
  <si>
    <t>汇聚</t>
  </si>
  <si>
    <t>光纤敷设</t>
  </si>
  <si>
    <t>4#1H</t>
  </si>
  <si>
    <t>电源线</t>
  </si>
  <si>
    <t>4#2H</t>
  </si>
  <si>
    <t>线管线槽</t>
  </si>
  <si>
    <t>4#3H</t>
  </si>
  <si>
    <t>网络机房</t>
  </si>
  <si>
    <t>4#4H</t>
  </si>
  <si>
    <t>监控机房</t>
  </si>
  <si>
    <t>4#5H</t>
  </si>
  <si>
    <t>油费</t>
  </si>
  <si>
    <t>4#6H</t>
  </si>
  <si>
    <t>合计</t>
  </si>
  <si>
    <t>综合楼</t>
  </si>
  <si>
    <t>ZHL3F1H</t>
  </si>
  <si>
    <t>ZHL2F</t>
  </si>
  <si>
    <t>ZHL1F1H</t>
  </si>
  <si>
    <t>宿舍</t>
  </si>
  <si>
    <t>1#SS1H</t>
  </si>
  <si>
    <t>2#SS1H</t>
  </si>
  <si>
    <t>中间岗亭</t>
  </si>
  <si>
    <t>ZJGT1H</t>
  </si>
  <si>
    <t>新食堂</t>
  </si>
  <si>
    <t>XST1H</t>
  </si>
  <si>
    <t>综合站房</t>
  </si>
  <si>
    <t>ZHZF1H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</si>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</sst>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6" fillId="9" borderId="5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8" fontId="0" fillId="2" borderId="1" xfId="0" applyNumberFormat="1" applyFill="1" applyBorder="1" applyAlignment="1">
      <alignment horizontal="center" vertical="center"/>
    </xf>
    <xf numFmtId="58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topLeftCell="F1" workbookViewId="0">
      <pane ySplit="1" topLeftCell="A2" activePane="bottomLeft" state="frozen"/>
      <selection/>
      <selection pane="bottomLeft" activeCell="S9" sqref="S9"/>
    </sheetView>
  </sheetViews>
  <sheetFormatPr defaultColWidth="8.89166666666667" defaultRowHeight="13.5"/>
  <cols>
    <col min="1" max="1" width="11.225" style="1" customWidth="1"/>
    <col min="2" max="2" width="11.225" style="2" customWidth="1"/>
    <col min="3" max="3" width="5.89166666666667" style="2" customWidth="1"/>
    <col min="4" max="4" width="7.33333333333333" style="1" customWidth="1"/>
    <col min="5" max="6" width="8.89166666666667" style="1"/>
    <col min="7" max="8" width="11.4416666666667" style="1" customWidth="1"/>
    <col min="9" max="9" width="13" style="1" customWidth="1"/>
    <col min="10" max="10" width="14.8916666666667" style="1" customWidth="1"/>
    <col min="11" max="11" width="10.775" style="1" customWidth="1"/>
    <col min="12" max="12" width="15.1083333333333" style="1" customWidth="1"/>
    <col min="13" max="13" width="8.89166666666667" style="1"/>
    <col min="14" max="14" width="8.44166666666667" style="1" customWidth="1"/>
    <col min="15" max="15" width="7.225" style="1" customWidth="1"/>
    <col min="16" max="16" width="8.89166666666667" style="1"/>
    <col min="17" max="17" width="9.375" style="1"/>
    <col min="18" max="16384" width="8.89166666666667" style="1"/>
  </cols>
  <sheetData>
    <row r="1" ht="27" customHeight="1" spans="1:17">
      <c r="A1" s="3"/>
      <c r="B1" s="4" t="s">
        <v>0</v>
      </c>
      <c r="C1" s="5" t="s">
        <v>1</v>
      </c>
      <c r="D1" s="6"/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/>
      <c r="P1" s="3" t="s">
        <v>12</v>
      </c>
      <c r="Q1" s="3" t="s">
        <v>13</v>
      </c>
    </row>
    <row r="2" ht="19" customHeight="1" spans="1:17">
      <c r="A2" s="7" t="s">
        <v>14</v>
      </c>
      <c r="B2" s="8" t="s">
        <v>15</v>
      </c>
      <c r="C2" s="8"/>
      <c r="D2" s="8">
        <f>32+2</f>
        <v>34</v>
      </c>
      <c r="E2" s="7">
        <v>2</v>
      </c>
      <c r="F2" s="7"/>
      <c r="G2" s="7">
        <v>1</v>
      </c>
      <c r="H2" s="7">
        <v>4</v>
      </c>
      <c r="I2" s="7">
        <f>D2</f>
        <v>34</v>
      </c>
      <c r="J2" s="7">
        <f>D2</f>
        <v>34</v>
      </c>
      <c r="K2" s="7">
        <f>48+12</f>
        <v>60</v>
      </c>
      <c r="L2" s="3" t="s">
        <v>16</v>
      </c>
      <c r="M2" s="3" t="s">
        <v>17</v>
      </c>
      <c r="N2" s="3">
        <v>700</v>
      </c>
      <c r="O2" s="3"/>
      <c r="P2" s="3">
        <v>20</v>
      </c>
      <c r="Q2" s="3">
        <f>P2*N2</f>
        <v>14000</v>
      </c>
    </row>
    <row r="3" ht="19" customHeight="1" spans="1:17">
      <c r="A3" s="7"/>
      <c r="B3" s="8" t="s">
        <v>18</v>
      </c>
      <c r="C3" s="8"/>
      <c r="D3" s="8">
        <f>10+2</f>
        <v>12</v>
      </c>
      <c r="E3" s="7">
        <v>2</v>
      </c>
      <c r="F3" s="7"/>
      <c r="G3" s="7">
        <v>1</v>
      </c>
      <c r="H3" s="7">
        <v>3</v>
      </c>
      <c r="I3" s="7">
        <f t="shared" ref="I3:I26" si="0">D3</f>
        <v>12</v>
      </c>
      <c r="J3" s="7">
        <f t="shared" ref="J3:J26" si="1">D3</f>
        <v>12</v>
      </c>
      <c r="K3" s="7">
        <v>12</v>
      </c>
      <c r="L3" s="3"/>
      <c r="M3" s="3" t="s">
        <v>19</v>
      </c>
      <c r="N3" s="3">
        <v>1400</v>
      </c>
      <c r="O3" s="3"/>
      <c r="P3" s="3">
        <v>20</v>
      </c>
      <c r="Q3" s="3">
        <f>P3*N3</f>
        <v>28000</v>
      </c>
    </row>
    <row r="4" ht="19" customHeight="1" spans="1:17">
      <c r="A4" s="9" t="s">
        <v>20</v>
      </c>
      <c r="B4" s="10" t="s">
        <v>21</v>
      </c>
      <c r="C4" s="10"/>
      <c r="D4" s="10">
        <f>23+6</f>
        <v>29</v>
      </c>
      <c r="E4" s="11">
        <v>5</v>
      </c>
      <c r="F4" s="11"/>
      <c r="G4" s="11">
        <v>7</v>
      </c>
      <c r="H4" s="11">
        <v>3</v>
      </c>
      <c r="I4" s="11">
        <f t="shared" si="0"/>
        <v>29</v>
      </c>
      <c r="J4" s="11">
        <f t="shared" si="1"/>
        <v>29</v>
      </c>
      <c r="K4" s="11">
        <f>7*12+48+48+12+12+12</f>
        <v>216</v>
      </c>
      <c r="L4" s="3" t="s">
        <v>22</v>
      </c>
      <c r="M4" s="3"/>
      <c r="N4" s="3">
        <f>D27</f>
        <v>520</v>
      </c>
      <c r="O4" s="3">
        <f>C27</f>
        <v>148</v>
      </c>
      <c r="P4" s="3">
        <v>80</v>
      </c>
      <c r="Q4" s="3">
        <v>53440</v>
      </c>
    </row>
    <row r="5" customFormat="1" ht="19" customHeight="1" spans="1:20">
      <c r="A5" s="9"/>
      <c r="B5" s="10" t="s">
        <v>23</v>
      </c>
      <c r="C5" s="10"/>
      <c r="D5" s="10">
        <f>19+5+5</f>
        <v>29</v>
      </c>
      <c r="E5" s="11">
        <v>5</v>
      </c>
      <c r="F5" s="11"/>
      <c r="G5" s="11">
        <v>1</v>
      </c>
      <c r="H5" s="11">
        <v>6</v>
      </c>
      <c r="I5" s="11">
        <f t="shared" si="0"/>
        <v>29</v>
      </c>
      <c r="J5" s="11">
        <f t="shared" si="1"/>
        <v>29</v>
      </c>
      <c r="K5" s="11">
        <v>12</v>
      </c>
      <c r="L5" s="3" t="s">
        <v>2</v>
      </c>
      <c r="M5" s="15"/>
      <c r="N5" s="3">
        <f>E27</f>
        <v>37</v>
      </c>
      <c r="O5" s="3"/>
      <c r="P5" s="3">
        <v>200</v>
      </c>
      <c r="Q5" s="3">
        <f>P5*N5</f>
        <v>7400</v>
      </c>
      <c r="S5" s="1"/>
      <c r="T5" s="1"/>
    </row>
    <row r="6" customFormat="1" ht="19" customHeight="1" spans="1:20">
      <c r="A6" s="9"/>
      <c r="B6" s="10" t="s">
        <v>24</v>
      </c>
      <c r="C6" s="10"/>
      <c r="D6" s="10">
        <v>31</v>
      </c>
      <c r="E6" s="11"/>
      <c r="F6" s="11"/>
      <c r="G6" s="11">
        <v>1</v>
      </c>
      <c r="H6" s="11">
        <v>5</v>
      </c>
      <c r="I6" s="11">
        <f t="shared" si="0"/>
        <v>31</v>
      </c>
      <c r="J6" s="11">
        <f t="shared" si="1"/>
        <v>31</v>
      </c>
      <c r="K6" s="11">
        <v>12</v>
      </c>
      <c r="L6" s="3" t="s">
        <v>3</v>
      </c>
      <c r="M6" s="15"/>
      <c r="N6" s="3">
        <f>F27</f>
        <v>0</v>
      </c>
      <c r="O6" s="3"/>
      <c r="P6" s="3">
        <v>200</v>
      </c>
      <c r="Q6" s="3">
        <f>P6*N6</f>
        <v>0</v>
      </c>
      <c r="S6" s="1"/>
      <c r="T6" s="1"/>
    </row>
    <row r="7" customFormat="1" ht="19" customHeight="1" spans="1:20">
      <c r="A7" s="9"/>
      <c r="B7" s="10" t="s">
        <v>25</v>
      </c>
      <c r="C7" s="10"/>
      <c r="D7" s="10">
        <f>36+1</f>
        <v>37</v>
      </c>
      <c r="E7" s="11">
        <v>1</v>
      </c>
      <c r="F7" s="11"/>
      <c r="G7" s="11">
        <v>1</v>
      </c>
      <c r="H7" s="11">
        <v>5</v>
      </c>
      <c r="I7" s="11">
        <f t="shared" si="0"/>
        <v>37</v>
      </c>
      <c r="J7" s="11">
        <f t="shared" si="1"/>
        <v>37</v>
      </c>
      <c r="K7" s="11">
        <v>12</v>
      </c>
      <c r="L7" s="3" t="s">
        <v>4</v>
      </c>
      <c r="M7" s="15"/>
      <c r="N7" s="3">
        <f>G27</f>
        <v>26</v>
      </c>
      <c r="O7" s="3"/>
      <c r="P7" s="3">
        <v>100</v>
      </c>
      <c r="Q7" s="3">
        <f>P7*N7</f>
        <v>2600</v>
      </c>
      <c r="S7" s="1"/>
      <c r="T7" s="1"/>
    </row>
    <row r="8" customFormat="1" ht="19" customHeight="1" spans="1:20">
      <c r="A8" s="9"/>
      <c r="B8" s="10" t="s">
        <v>26</v>
      </c>
      <c r="C8" s="10"/>
      <c r="D8" s="10">
        <v>43</v>
      </c>
      <c r="E8" s="11"/>
      <c r="F8" s="11"/>
      <c r="G8" s="11">
        <v>1</v>
      </c>
      <c r="H8" s="11">
        <v>2</v>
      </c>
      <c r="I8" s="11">
        <f t="shared" si="0"/>
        <v>43</v>
      </c>
      <c r="J8" s="11">
        <f t="shared" si="1"/>
        <v>43</v>
      </c>
      <c r="K8" s="11">
        <v>12</v>
      </c>
      <c r="L8" s="3" t="s">
        <v>5</v>
      </c>
      <c r="M8" s="15"/>
      <c r="N8" s="3">
        <f>H27</f>
        <v>75</v>
      </c>
      <c r="O8" s="3"/>
      <c r="P8" s="3">
        <v>40</v>
      </c>
      <c r="Q8" s="3">
        <f t="shared" ref="Q8:Q16" si="2">P8*N8</f>
        <v>3000</v>
      </c>
      <c r="S8" s="1"/>
      <c r="T8" s="1"/>
    </row>
    <row r="9" customFormat="1" ht="19" customHeight="1" spans="1:20">
      <c r="A9" s="9"/>
      <c r="B9" s="10" t="s">
        <v>27</v>
      </c>
      <c r="C9" s="10"/>
      <c r="D9" s="10">
        <v>34</v>
      </c>
      <c r="E9" s="11"/>
      <c r="F9" s="11"/>
      <c r="G9" s="11">
        <v>1</v>
      </c>
      <c r="H9" s="11">
        <v>2</v>
      </c>
      <c r="I9" s="11">
        <f t="shared" si="0"/>
        <v>34</v>
      </c>
      <c r="J9" s="11">
        <f t="shared" si="1"/>
        <v>34</v>
      </c>
      <c r="K9" s="11">
        <v>12</v>
      </c>
      <c r="L9" s="3" t="s">
        <v>6</v>
      </c>
      <c r="M9" s="15"/>
      <c r="N9" s="3">
        <f>I27</f>
        <v>520</v>
      </c>
      <c r="O9" s="3"/>
      <c r="P9" s="3">
        <v>3</v>
      </c>
      <c r="Q9" s="3">
        <f t="shared" si="2"/>
        <v>1560</v>
      </c>
      <c r="S9" s="1"/>
      <c r="T9" s="1"/>
    </row>
    <row r="10" customFormat="1" ht="19" customHeight="1" spans="1:20">
      <c r="A10" s="9"/>
      <c r="B10" s="10" t="s">
        <v>28</v>
      </c>
      <c r="C10" s="10"/>
      <c r="D10" s="10">
        <f>24+2</f>
        <v>26</v>
      </c>
      <c r="E10" s="11">
        <v>1</v>
      </c>
      <c r="F10" s="11"/>
      <c r="G10" s="11">
        <v>1</v>
      </c>
      <c r="H10" s="11">
        <v>5</v>
      </c>
      <c r="I10" s="11">
        <f t="shared" si="0"/>
        <v>26</v>
      </c>
      <c r="J10" s="11">
        <f t="shared" si="1"/>
        <v>26</v>
      </c>
      <c r="K10" s="11">
        <v>12</v>
      </c>
      <c r="L10" s="3" t="s">
        <v>7</v>
      </c>
      <c r="M10" s="15"/>
      <c r="N10" s="3">
        <f>J27</f>
        <v>520</v>
      </c>
      <c r="O10" s="3"/>
      <c r="P10" s="3">
        <v>5</v>
      </c>
      <c r="Q10" s="3">
        <f t="shared" si="2"/>
        <v>2600</v>
      </c>
      <c r="S10" s="1"/>
      <c r="T10" s="1"/>
    </row>
    <row r="11" customFormat="1" ht="19" customHeight="1" spans="1:20">
      <c r="A11" s="9"/>
      <c r="B11" s="10" t="s">
        <v>29</v>
      </c>
      <c r="C11" s="10"/>
      <c r="D11" s="10">
        <f>35+3</f>
        <v>38</v>
      </c>
      <c r="E11" s="11">
        <v>2</v>
      </c>
      <c r="F11" s="11"/>
      <c r="G11" s="11"/>
      <c r="H11" s="11">
        <v>4</v>
      </c>
      <c r="I11" s="11">
        <f t="shared" si="0"/>
        <v>38</v>
      </c>
      <c r="J11" s="11">
        <f t="shared" si="1"/>
        <v>38</v>
      </c>
      <c r="K11" s="11">
        <v>12</v>
      </c>
      <c r="L11" s="3" t="s">
        <v>8</v>
      </c>
      <c r="M11" s="15"/>
      <c r="N11" s="3">
        <f>K27</f>
        <v>680</v>
      </c>
      <c r="O11" s="3"/>
      <c r="P11" s="3">
        <v>8</v>
      </c>
      <c r="Q11" s="3">
        <f t="shared" si="2"/>
        <v>5440</v>
      </c>
      <c r="S11" s="1"/>
      <c r="T11" s="1"/>
    </row>
    <row r="12" ht="19" customHeight="1" spans="1:17">
      <c r="A12" s="12" t="s">
        <v>30</v>
      </c>
      <c r="B12" s="8" t="s">
        <v>31</v>
      </c>
      <c r="C12" s="8"/>
      <c r="D12" s="8">
        <f>12+1+3</f>
        <v>16</v>
      </c>
      <c r="E12" s="7">
        <v>1</v>
      </c>
      <c r="F12" s="7"/>
      <c r="G12" s="7"/>
      <c r="H12" s="7">
        <v>5</v>
      </c>
      <c r="I12" s="7">
        <f t="shared" si="0"/>
        <v>16</v>
      </c>
      <c r="J12" s="7">
        <f t="shared" si="1"/>
        <v>16</v>
      </c>
      <c r="K12" s="7">
        <f>6*12+48+4+12</f>
        <v>136</v>
      </c>
      <c r="L12" s="3" t="s">
        <v>32</v>
      </c>
      <c r="M12" s="15"/>
      <c r="N12" s="3">
        <f>1362+3000+2500+1406</f>
        <v>8268</v>
      </c>
      <c r="O12" s="3"/>
      <c r="P12" s="3">
        <v>2</v>
      </c>
      <c r="Q12" s="3">
        <f t="shared" si="2"/>
        <v>16536</v>
      </c>
    </row>
    <row r="13" ht="19" customHeight="1" spans="1:17">
      <c r="A13" s="12"/>
      <c r="B13" s="8" t="s">
        <v>33</v>
      </c>
      <c r="C13" s="8">
        <v>8</v>
      </c>
      <c r="D13" s="8"/>
      <c r="E13" s="7"/>
      <c r="F13" s="7"/>
      <c r="G13" s="7">
        <v>1</v>
      </c>
      <c r="H13" s="7">
        <v>2</v>
      </c>
      <c r="I13" s="7">
        <f t="shared" si="0"/>
        <v>0</v>
      </c>
      <c r="J13" s="7">
        <f t="shared" si="1"/>
        <v>0</v>
      </c>
      <c r="K13" s="7">
        <v>12</v>
      </c>
      <c r="L13" s="3" t="s">
        <v>34</v>
      </c>
      <c r="M13" s="15"/>
      <c r="N13" s="3">
        <v>3000</v>
      </c>
      <c r="O13" s="3"/>
      <c r="P13" s="3">
        <v>2</v>
      </c>
      <c r="Q13" s="3">
        <f t="shared" si="2"/>
        <v>6000</v>
      </c>
    </row>
    <row r="14" ht="19" customHeight="1" spans="1:17">
      <c r="A14" s="12"/>
      <c r="B14" s="8" t="s">
        <v>35</v>
      </c>
      <c r="C14" s="8"/>
      <c r="D14" s="8">
        <v>17</v>
      </c>
      <c r="E14" s="7"/>
      <c r="F14" s="7"/>
      <c r="G14" s="7">
        <v>1</v>
      </c>
      <c r="H14" s="7">
        <v>3</v>
      </c>
      <c r="I14" s="7">
        <f t="shared" si="0"/>
        <v>17</v>
      </c>
      <c r="J14" s="7">
        <f t="shared" si="1"/>
        <v>17</v>
      </c>
      <c r="K14" s="7">
        <v>12</v>
      </c>
      <c r="L14" s="3" t="s">
        <v>36</v>
      </c>
      <c r="M14" s="15"/>
      <c r="N14" s="3">
        <v>15200</v>
      </c>
      <c r="O14" s="3"/>
      <c r="P14" s="3">
        <v>2</v>
      </c>
      <c r="Q14" s="3">
        <f t="shared" si="2"/>
        <v>30400</v>
      </c>
    </row>
    <row r="15" ht="19" customHeight="1" spans="1:17">
      <c r="A15" s="12"/>
      <c r="B15" s="8" t="s">
        <v>37</v>
      </c>
      <c r="C15" s="8">
        <v>44</v>
      </c>
      <c r="D15" s="8">
        <f>3+2</f>
        <v>5</v>
      </c>
      <c r="E15" s="7">
        <v>2</v>
      </c>
      <c r="F15" s="7"/>
      <c r="G15" s="7">
        <v>1</v>
      </c>
      <c r="H15" s="7">
        <v>5</v>
      </c>
      <c r="I15" s="7">
        <f t="shared" si="0"/>
        <v>5</v>
      </c>
      <c r="J15" s="7">
        <f t="shared" si="1"/>
        <v>5</v>
      </c>
      <c r="K15" s="7">
        <v>12</v>
      </c>
      <c r="L15" s="3" t="s">
        <v>38</v>
      </c>
      <c r="M15" s="16"/>
      <c r="N15" s="3">
        <v>1</v>
      </c>
      <c r="O15" s="16"/>
      <c r="P15" s="3">
        <v>6000</v>
      </c>
      <c r="Q15" s="3">
        <f t="shared" si="2"/>
        <v>6000</v>
      </c>
    </row>
    <row r="16" ht="19" customHeight="1" spans="1:17">
      <c r="A16" s="12"/>
      <c r="B16" s="8" t="s">
        <v>39</v>
      </c>
      <c r="C16" s="8">
        <v>31</v>
      </c>
      <c r="D16" s="8">
        <f>2+1</f>
        <v>3</v>
      </c>
      <c r="E16" s="7">
        <v>1</v>
      </c>
      <c r="F16" s="7"/>
      <c r="G16" s="7">
        <v>1</v>
      </c>
      <c r="H16" s="7">
        <v>3</v>
      </c>
      <c r="I16" s="7">
        <f t="shared" si="0"/>
        <v>3</v>
      </c>
      <c r="J16" s="7">
        <f t="shared" si="1"/>
        <v>3</v>
      </c>
      <c r="K16" s="7">
        <v>12</v>
      </c>
      <c r="L16" s="3" t="s">
        <v>40</v>
      </c>
      <c r="M16" s="16"/>
      <c r="N16" s="3">
        <v>2</v>
      </c>
      <c r="O16" s="16"/>
      <c r="P16" s="3">
        <v>2500</v>
      </c>
      <c r="Q16" s="3">
        <f t="shared" si="2"/>
        <v>5000</v>
      </c>
    </row>
    <row r="17" ht="19" customHeight="1" spans="1:17">
      <c r="A17" s="12"/>
      <c r="B17" s="8" t="s">
        <v>41</v>
      </c>
      <c r="C17" s="8">
        <v>32</v>
      </c>
      <c r="D17" s="8">
        <f>10+1</f>
        <v>11</v>
      </c>
      <c r="E17" s="7">
        <v>1</v>
      </c>
      <c r="F17" s="7"/>
      <c r="G17" s="7">
        <v>1</v>
      </c>
      <c r="H17" s="7">
        <v>3</v>
      </c>
      <c r="I17" s="7">
        <f t="shared" si="0"/>
        <v>11</v>
      </c>
      <c r="J17" s="7">
        <f t="shared" si="1"/>
        <v>11</v>
      </c>
      <c r="K17" s="7">
        <v>12</v>
      </c>
      <c r="L17" s="3" t="s">
        <v>42</v>
      </c>
      <c r="M17" s="3"/>
      <c r="N17" s="3"/>
      <c r="O17" s="3"/>
      <c r="P17" s="3">
        <v>2024</v>
      </c>
      <c r="Q17" s="3">
        <v>2024</v>
      </c>
    </row>
    <row r="18" ht="19" customHeight="1" spans="1:17">
      <c r="A18" s="12"/>
      <c r="B18" s="8" t="s">
        <v>43</v>
      </c>
      <c r="C18" s="8">
        <v>33</v>
      </c>
      <c r="D18" s="8">
        <f>5</f>
        <v>5</v>
      </c>
      <c r="E18" s="7"/>
      <c r="F18" s="7"/>
      <c r="G18" s="7">
        <v>1</v>
      </c>
      <c r="H18" s="7">
        <v>2</v>
      </c>
      <c r="I18" s="7">
        <f t="shared" si="0"/>
        <v>5</v>
      </c>
      <c r="J18" s="7">
        <f t="shared" si="1"/>
        <v>5</v>
      </c>
      <c r="K18" s="7">
        <v>12</v>
      </c>
      <c r="L18" s="3" t="s">
        <v>44</v>
      </c>
      <c r="M18" s="3"/>
      <c r="N18" s="3"/>
      <c r="O18" s="3"/>
      <c r="P18" s="3"/>
      <c r="Q18" s="3">
        <f>SUM(Q2:Q17)</f>
        <v>184000</v>
      </c>
    </row>
    <row r="19" ht="19" customHeight="1" spans="1:11">
      <c r="A19" s="11" t="s">
        <v>45</v>
      </c>
      <c r="B19" s="10" t="s">
        <v>46</v>
      </c>
      <c r="C19" s="10"/>
      <c r="D19" s="10">
        <f>112+14</f>
        <v>126</v>
      </c>
      <c r="E19" s="11">
        <v>13</v>
      </c>
      <c r="F19" s="11"/>
      <c r="G19" s="11">
        <v>1</v>
      </c>
      <c r="H19" s="11">
        <v>8</v>
      </c>
      <c r="I19" s="11">
        <f t="shared" si="0"/>
        <v>126</v>
      </c>
      <c r="J19" s="11">
        <f t="shared" si="1"/>
        <v>126</v>
      </c>
      <c r="K19" s="11">
        <f>12+12</f>
        <v>24</v>
      </c>
    </row>
    <row r="20" ht="19" customHeight="1" spans="1:11">
      <c r="A20" s="11"/>
      <c r="B20" s="10" t="s">
        <v>47</v>
      </c>
      <c r="C20" s="10"/>
      <c r="D20" s="10">
        <v>2</v>
      </c>
      <c r="E20" s="11">
        <v>1</v>
      </c>
      <c r="F20" s="11"/>
      <c r="G20" s="11"/>
      <c r="H20" s="11"/>
      <c r="I20" s="11">
        <f t="shared" si="0"/>
        <v>2</v>
      </c>
      <c r="J20" s="11">
        <f t="shared" si="1"/>
        <v>2</v>
      </c>
      <c r="K20" s="11"/>
    </row>
    <row r="21" ht="19" customHeight="1" spans="1:11">
      <c r="A21" s="11"/>
      <c r="B21" s="10" t="s">
        <v>48</v>
      </c>
      <c r="C21" s="10"/>
      <c r="D21" s="10"/>
      <c r="E21" s="11"/>
      <c r="F21" s="11"/>
      <c r="G21" s="11"/>
      <c r="H21" s="11"/>
      <c r="I21" s="11">
        <f t="shared" si="0"/>
        <v>0</v>
      </c>
      <c r="J21" s="11">
        <f t="shared" si="1"/>
        <v>0</v>
      </c>
      <c r="K21" s="11">
        <f>12+12</f>
        <v>24</v>
      </c>
    </row>
    <row r="22" ht="19" customHeight="1" spans="1:11">
      <c r="A22" s="13" t="s">
        <v>49</v>
      </c>
      <c r="B22" s="14" t="s">
        <v>50</v>
      </c>
      <c r="C22" s="14"/>
      <c r="D22" s="14"/>
      <c r="E22" s="7"/>
      <c r="F22" s="7"/>
      <c r="G22" s="7"/>
      <c r="H22" s="7">
        <v>1</v>
      </c>
      <c r="I22" s="7">
        <f t="shared" si="0"/>
        <v>0</v>
      </c>
      <c r="J22" s="7">
        <f t="shared" si="1"/>
        <v>0</v>
      </c>
      <c r="K22" s="7">
        <v>12</v>
      </c>
    </row>
    <row r="23" ht="19" customHeight="1" spans="1:11">
      <c r="A23" s="13"/>
      <c r="B23" s="14" t="s">
        <v>51</v>
      </c>
      <c r="C23" s="14"/>
      <c r="D23" s="14">
        <v>2</v>
      </c>
      <c r="E23" s="7"/>
      <c r="F23" s="7"/>
      <c r="G23" s="7">
        <v>1</v>
      </c>
      <c r="H23" s="7">
        <v>1</v>
      </c>
      <c r="I23" s="7">
        <f t="shared" si="0"/>
        <v>2</v>
      </c>
      <c r="J23" s="7">
        <f t="shared" si="1"/>
        <v>2</v>
      </c>
      <c r="K23" s="7">
        <v>12</v>
      </c>
    </row>
    <row r="24" ht="19" customHeight="1" spans="1:11">
      <c r="A24" s="11" t="s">
        <v>52</v>
      </c>
      <c r="B24" s="10" t="s">
        <v>53</v>
      </c>
      <c r="C24" s="10"/>
      <c r="D24" s="10">
        <v>2</v>
      </c>
      <c r="E24" s="11"/>
      <c r="F24" s="11"/>
      <c r="G24" s="11">
        <v>1</v>
      </c>
      <c r="H24" s="11">
        <v>1</v>
      </c>
      <c r="I24" s="11">
        <f t="shared" si="0"/>
        <v>2</v>
      </c>
      <c r="J24" s="11">
        <f t="shared" si="1"/>
        <v>2</v>
      </c>
      <c r="K24" s="11">
        <v>12</v>
      </c>
    </row>
    <row r="25" ht="19" customHeight="1" spans="1:11">
      <c r="A25" s="7" t="s">
        <v>54</v>
      </c>
      <c r="B25" s="8" t="s">
        <v>55</v>
      </c>
      <c r="C25" s="8"/>
      <c r="D25" s="8">
        <v>10</v>
      </c>
      <c r="E25" s="7"/>
      <c r="F25" s="7"/>
      <c r="G25" s="7">
        <v>1</v>
      </c>
      <c r="H25" s="7">
        <v>1</v>
      </c>
      <c r="I25" s="7">
        <f t="shared" si="0"/>
        <v>10</v>
      </c>
      <c r="J25" s="7">
        <f t="shared" si="1"/>
        <v>10</v>
      </c>
      <c r="K25" s="7">
        <v>12</v>
      </c>
    </row>
    <row r="26" ht="19" customHeight="1" spans="1:11">
      <c r="A26" s="11" t="s">
        <v>56</v>
      </c>
      <c r="B26" s="10" t="s">
        <v>57</v>
      </c>
      <c r="C26" s="10"/>
      <c r="D26" s="10">
        <v>8</v>
      </c>
      <c r="E26" s="11"/>
      <c r="F26" s="11"/>
      <c r="G26" s="11">
        <v>1</v>
      </c>
      <c r="H26" s="11">
        <v>1</v>
      </c>
      <c r="I26" s="11">
        <f t="shared" si="0"/>
        <v>8</v>
      </c>
      <c r="J26" s="11">
        <f t="shared" si="1"/>
        <v>8</v>
      </c>
      <c r="K26" s="11">
        <v>4</v>
      </c>
    </row>
    <row r="27" ht="19" customHeight="1" spans="1:11">
      <c r="A27" s="3" t="s">
        <v>58</v>
      </c>
      <c r="B27" s="4"/>
      <c r="C27" s="3">
        <f>SUM(C2:C26)</f>
        <v>148</v>
      </c>
      <c r="D27" s="3">
        <f t="shared" ref="D27:K27" si="3">SUM(D2:D26)</f>
        <v>520</v>
      </c>
      <c r="E27" s="3">
        <f t="shared" si="3"/>
        <v>37</v>
      </c>
      <c r="F27" s="3">
        <f t="shared" si="3"/>
        <v>0</v>
      </c>
      <c r="G27" s="3">
        <f t="shared" si="3"/>
        <v>26</v>
      </c>
      <c r="H27" s="3">
        <f t="shared" si="3"/>
        <v>75</v>
      </c>
      <c r="I27" s="3">
        <f t="shared" si="3"/>
        <v>520</v>
      </c>
      <c r="J27" s="3">
        <f t="shared" si="3"/>
        <v>520</v>
      </c>
      <c r="K27" s="3">
        <f t="shared" si="3"/>
        <v>680</v>
      </c>
    </row>
    <row r="28" ht="31" customHeight="1"/>
    <row r="29" ht="31" customHeight="1"/>
    <row r="30" ht="31" customHeight="1"/>
    <row r="31" ht="31" customHeight="1"/>
    <row r="32" ht="31" customHeight="1"/>
    <row r="33" ht="31" customHeight="1"/>
  </sheetData>
  <mergeCells count="3">
    <mergeCell ref="C1:D1"/>
    <mergeCell ref="N1:O1"/>
    <mergeCell ref="L2:L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2020-12-06T10:27:00Z</dcterms:created>
  <dcterms:modified xsi:type="dcterms:W3CDTF">2021-09-17T12:24:50Z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DF15005247A447B9A8C4A7F2EC459675</vt:lpwstr>
  </property>
</Properties>
</file>