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商务费用表" sheetId="2" r:id="rId1"/>
    <sheet name="商务费用支付" sheetId="3" r:id="rId2"/>
  </sheets>
  <calcPr calcId="191029" iterate="1" iterateCount="2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S1" authorId="0">
      <text>
        <r>
          <rPr>
            <sz val="9"/>
            <rFont val="宋体"/>
            <charset val="134"/>
          </rPr>
          <t>不用填写</t>
        </r>
      </text>
    </comment>
    <comment ref="X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不用填写
</t>
        </r>
      </text>
    </comment>
    <comment ref="A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按年及月份编号</t>
        </r>
      </text>
    </comment>
  </commentList>
</comments>
</file>

<file path=xl/sharedStrings.xml><?xml version="1.0" encoding="utf-8"?>
<sst xmlns="http://schemas.openxmlformats.org/spreadsheetml/2006/main" count="54" uniqueCount="47">
  <si>
    <t>商务费用报备申请单</t>
  </si>
  <si>
    <t>毛利分布情况</t>
  </si>
  <si>
    <t>实际支付</t>
  </si>
  <si>
    <t>报备编号</t>
  </si>
  <si>
    <t>项目报备时间</t>
  </si>
  <si>
    <t>销售公司名称</t>
  </si>
  <si>
    <t>销售员</t>
  </si>
  <si>
    <t>项目名称</t>
  </si>
  <si>
    <t>工程师</t>
  </si>
  <si>
    <t>工厂代码</t>
  </si>
  <si>
    <t>下单时间</t>
  </si>
  <si>
    <t>产品型号</t>
  </si>
  <si>
    <t>物料描述</t>
  </si>
  <si>
    <t>数量</t>
  </si>
  <si>
    <t>未税成本单价</t>
  </si>
  <si>
    <t>销售单价（未税）</t>
  </si>
  <si>
    <t>毛利</t>
  </si>
  <si>
    <t>毛利率</t>
  </si>
  <si>
    <t>报告费用额/台</t>
  </si>
  <si>
    <t>总报告费用额</t>
  </si>
  <si>
    <t>费用率</t>
  </si>
  <si>
    <t>初定毛利率</t>
  </si>
  <si>
    <t>基准毛利率</t>
  </si>
  <si>
    <t>基本费率</t>
  </si>
  <si>
    <t>最低毛利率</t>
  </si>
  <si>
    <t>毛利异常</t>
  </si>
  <si>
    <t>申请支付商务费用</t>
  </si>
  <si>
    <t>实际毛利率</t>
  </si>
  <si>
    <t>订单号</t>
  </si>
  <si>
    <t>备注</t>
  </si>
  <si>
    <t>差额</t>
  </si>
  <si>
    <t>2025.3.14</t>
  </si>
  <si>
    <t>深圳福达通</t>
  </si>
  <si>
    <t>王武</t>
  </si>
  <si>
    <t>合肥电器</t>
  </si>
  <si>
    <t>王彪</t>
  </si>
  <si>
    <t>2025.1.2</t>
  </si>
  <si>
    <t>打印引擎PEX2000</t>
  </si>
  <si>
    <t>2009444275W，309197229359</t>
  </si>
  <si>
    <t>二部储能</t>
  </si>
  <si>
    <t>姜华</t>
  </si>
  <si>
    <t>2024.12.17</t>
  </si>
  <si>
    <t>M70W</t>
  </si>
  <si>
    <t>MES终端机</t>
  </si>
  <si>
    <t>307240167049/307240167049</t>
  </si>
  <si>
    <t>商务费用</t>
  </si>
  <si>
    <t>700025XXX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</si>
</sst>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1"/>
      <name val="等线"/>
      <charset val="134"/>
    </font>
    <font>
      <sz val="11"/>
      <name val="宋体"/>
      <charset val="134"/>
      <scheme val="minor"/>
    </font>
    <font>
      <sz val="9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0" fontId="1" fillId="0" borderId="1" xfId="0" applyNumberFormat="1" applyFont="1" applyFill="1" applyBorder="1" applyAlignment="1" applyProtection="1">
      <alignment horizontal="center" vertical="center" wrapText="1"/>
    </xf>
    <xf numFmtId="10" fontId="1" fillId="0" borderId="1" xfId="0" applyNumberFormat="1" applyFont="1" applyFill="1" applyBorder="1" applyAlignment="1" applyProtection="1">
      <alignment horizontal="center" vertical="center"/>
    </xf>
    <xf numFmtId="9" fontId="1" fillId="3" borderId="2" xfId="3" applyFont="1" applyFill="1" applyBorder="1" applyAlignment="1" applyProtection="1">
      <alignment horizontal="center" vertical="center"/>
      <protection hidden="1"/>
    </xf>
    <xf numFmtId="9" fontId="1" fillId="3" borderId="3" xfId="3" applyFont="1" applyFill="1" applyBorder="1" applyAlignment="1" applyProtection="1">
      <alignment horizontal="center" vertical="center"/>
      <protection hidden="1"/>
    </xf>
    <xf numFmtId="9" fontId="1" fillId="3" borderId="4" xfId="3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9" fontId="1" fillId="3" borderId="5" xfId="3" applyFont="1" applyFill="1" applyBorder="1" applyAlignment="1" applyProtection="1">
      <alignment horizontal="center" vertical="center"/>
      <protection hidden="1"/>
    </xf>
    <xf numFmtId="9" fontId="1" fillId="3" borderId="6" xfId="3" applyFont="1" applyFill="1" applyBorder="1" applyAlignment="1" applyProtection="1">
      <alignment horizontal="center" vertical="center"/>
      <protection hidden="1"/>
    </xf>
    <xf numFmtId="9" fontId="1" fillId="3" borderId="7" xfId="3" applyFont="1" applyFill="1" applyBorder="1" applyAlignment="1" applyProtection="1">
      <alignment horizontal="center" vertical="center"/>
      <protection hidden="1"/>
    </xf>
    <xf numFmtId="9" fontId="1" fillId="3" borderId="0" xfId="3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</xf>
    <xf numFmtId="9" fontId="1" fillId="3" borderId="1" xfId="3" applyFont="1" applyFill="1" applyBorder="1" applyAlignment="1" applyProtection="1">
      <alignment horizontal="center" vertical="center" wrapText="1"/>
      <protection hidden="1"/>
    </xf>
    <xf numFmtId="10" fontId="1" fillId="3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10" fontId="1" fillId="0" borderId="1" xfId="3" applyNumberFormat="1" applyFont="1" applyFill="1" applyBorder="1" applyAlignment="1" applyProtection="1">
      <alignment horizontal="center" vertical="center"/>
    </xf>
    <xf numFmtId="10" fontId="1" fillId="2" borderId="1" xfId="3" applyNumberFormat="1" applyFont="1" applyFill="1" applyBorder="1" applyAlignment="1" applyProtection="1">
      <alignment horizontal="center" vertical="center"/>
      <protection hidden="1"/>
    </xf>
    <xf numFmtId="9" fontId="1" fillId="2" borderId="1" xfId="3" applyFont="1" applyFill="1" applyBorder="1" applyAlignment="1" applyProtection="1">
      <alignment horizontal="center" vertical="center"/>
      <protection hidden="1"/>
    </xf>
    <xf numFmtId="9" fontId="1" fillId="2" borderId="1" xfId="3" applyNumberFormat="1" applyFont="1" applyFill="1" applyBorder="1" applyAlignment="1" applyProtection="1">
      <alignment horizontal="center" vertical="center"/>
      <protection hidden="1"/>
    </xf>
    <xf numFmtId="10" fontId="1" fillId="2" borderId="1" xfId="3" applyNumberFormat="1" applyFont="1" applyFill="1" applyBorder="1" applyAlignment="1" applyProtection="1">
      <alignment horizontal="center" vertical="center" shrinkToFit="1"/>
      <protection hidden="1"/>
    </xf>
    <xf numFmtId="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1" fillId="3" borderId="1" xfId="3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B584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tabSelected="1" workbookViewId="0">
      <selection activeCell="Z18" sqref="Z18"/>
    </sheetView>
  </sheetViews>
  <sheetFormatPr defaultColWidth="9" defaultRowHeight="13.5"/>
  <cols>
    <col min="1" max="1" width="9.3716814159292" style="4"/>
    <col min="2" max="2" width="10.1238938053097" style="4" customWidth="1"/>
    <col min="3" max="3" width="10.8761061946903" style="4" customWidth="1"/>
    <col min="4" max="4" width="7" style="4" customWidth="1"/>
    <col min="5" max="5" width="9" style="4"/>
    <col min="6" max="6" width="10.6902654867257" style="4" customWidth="1"/>
    <col min="7" max="7" width="7.17699115044248" style="4" customWidth="1"/>
    <col min="8" max="8" width="11.0884955752212" style="4" customWidth="1"/>
    <col min="9" max="9" width="13.1504424778761" style="4" customWidth="1"/>
    <col min="10" max="10" width="17.1946902654867" style="4" customWidth="1"/>
    <col min="11" max="13" width="9" style="4"/>
    <col min="14" max="18" width="7.75221238938053" style="4" customWidth="1"/>
    <col min="19" max="21" width="8.12389380530973" style="5" customWidth="1"/>
    <col min="22" max="22" width="8.75221238938053" style="5" customWidth="1"/>
    <col min="23" max="23" width="8.50442477876106" style="5" customWidth="1"/>
    <col min="24" max="25" width="9" style="6"/>
    <col min="26" max="26" width="21.5752212389381" style="6" customWidth="1"/>
    <col min="27" max="27" width="9" style="6"/>
    <col min="28" max="28" width="9" style="4"/>
    <col min="29" max="29" width="26.8849557522124" style="4" customWidth="1"/>
    <col min="30" max="16384" width="9" style="4"/>
  </cols>
  <sheetData>
    <row r="1" s="2" customFormat="1" ht="14.25" customHeight="1" spans="1:27">
      <c r="A1" s="7" t="s">
        <v>0</v>
      </c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2"/>
      <c r="P1" s="7"/>
      <c r="Q1" s="7"/>
      <c r="R1" s="12"/>
      <c r="S1" s="15" t="s">
        <v>1</v>
      </c>
      <c r="T1" s="15"/>
      <c r="U1" s="16"/>
      <c r="V1" s="17"/>
      <c r="W1" s="16"/>
      <c r="X1" s="18" t="s">
        <v>2</v>
      </c>
      <c r="Y1" s="36"/>
      <c r="Z1" s="37"/>
      <c r="AA1" s="38"/>
    </row>
    <row r="2" s="2" customFormat="1" ht="14.25" customHeight="1" spans="1:27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2"/>
      <c r="P2" s="7"/>
      <c r="Q2" s="7"/>
      <c r="R2" s="12"/>
      <c r="S2" s="19"/>
      <c r="T2" s="19"/>
      <c r="U2" s="20"/>
      <c r="V2" s="21"/>
      <c r="W2" s="22"/>
      <c r="X2" s="23"/>
      <c r="Y2" s="39"/>
      <c r="Z2" s="40"/>
      <c r="AA2" s="38"/>
    </row>
    <row r="3" s="3" customFormat="1" ht="38" customHeight="1" spans="1:28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9" t="s">
        <v>15</v>
      </c>
      <c r="N3" s="9" t="s">
        <v>16</v>
      </c>
      <c r="O3" s="13" t="s">
        <v>17</v>
      </c>
      <c r="P3" s="9" t="s">
        <v>18</v>
      </c>
      <c r="Q3" s="9" t="s">
        <v>19</v>
      </c>
      <c r="R3" s="24" t="s">
        <v>20</v>
      </c>
      <c r="S3" s="25" t="s">
        <v>21</v>
      </c>
      <c r="T3" s="25" t="s">
        <v>22</v>
      </c>
      <c r="U3" s="25" t="s">
        <v>23</v>
      </c>
      <c r="V3" s="25" t="s">
        <v>24</v>
      </c>
      <c r="W3" s="26" t="s">
        <v>25</v>
      </c>
      <c r="X3" s="27" t="s">
        <v>26</v>
      </c>
      <c r="Y3" s="41" t="s">
        <v>27</v>
      </c>
      <c r="Z3" s="42" t="s">
        <v>28</v>
      </c>
      <c r="AA3" s="37" t="s">
        <v>29</v>
      </c>
      <c r="AB3" s="3" t="s">
        <v>30</v>
      </c>
    </row>
    <row r="4" s="2" customFormat="1" ht="14.25" customHeight="1" spans="1:28">
      <c r="A4" s="7" t="s">
        <v>31</v>
      </c>
      <c r="B4" s="7" t="s">
        <v>31</v>
      </c>
      <c r="C4" s="8" t="s">
        <v>32</v>
      </c>
      <c r="D4" s="7" t="s">
        <v>33</v>
      </c>
      <c r="E4" s="9" t="s">
        <v>34</v>
      </c>
      <c r="F4" s="9" t="s">
        <v>35</v>
      </c>
      <c r="G4" s="7"/>
      <c r="H4" s="7" t="s">
        <v>36</v>
      </c>
      <c r="I4" s="7"/>
      <c r="J4" s="7" t="s">
        <v>37</v>
      </c>
      <c r="K4" s="7">
        <v>11</v>
      </c>
      <c r="L4" s="7">
        <v>11505</v>
      </c>
      <c r="M4" s="7">
        <v>17256</v>
      </c>
      <c r="N4" s="7">
        <f>M4-L4</f>
        <v>5751</v>
      </c>
      <c r="O4" s="14">
        <f>IF(AND($N4&lt;&gt;0,$M4&lt;&gt;0),$N4/$M4,"")</f>
        <v>0.333275382475661</v>
      </c>
      <c r="P4" s="7">
        <v>2500</v>
      </c>
      <c r="Q4" s="9">
        <f>P4*K4</f>
        <v>27500</v>
      </c>
      <c r="R4" s="28">
        <f>IF(AND($P4&lt;&gt;0,$M4&lt;&gt;0),$P4/$M4,"")</f>
        <v>0.144877144181734</v>
      </c>
      <c r="S4" s="29">
        <f>IF(AND(($N4*$K4-$Q4)&lt;&gt;0,($M4*$K4)&lt;&gt;0),($N4*$K4-$Q4)/($M4*$K4),"")</f>
        <v>0.188398238293927</v>
      </c>
      <c r="T4" s="30">
        <f>IF($C4="深圳福达通",21%,IF($C4="康为",25%,IF($C4="新浪潮",25%,IF($C4="湖南飞英达",24%,IF($C4="志奋领",25%,IF($C4="腾马",25%))))))</f>
        <v>0.21</v>
      </c>
      <c r="U4" s="31">
        <v>0.06</v>
      </c>
      <c r="V4" s="32">
        <f>IF(T4-U4+R4&gt;0,T4-U4+R4,IF(T4-U4+R4=0,""))</f>
        <v>0.294877144181734</v>
      </c>
      <c r="W4" s="32"/>
      <c r="X4" s="18"/>
      <c r="Y4" s="43">
        <f>IF(AND(($N4*$K4-$X4)&lt;&gt;0,($M4*$K4)&lt;&gt;0),($N4*$K4-$X4)/($M4*$K4),"")</f>
        <v>0.333275382475661</v>
      </c>
      <c r="Z4" s="44" t="s">
        <v>38</v>
      </c>
      <c r="AA4" s="37"/>
      <c r="AB4" s="2">
        <f>Q4-X4</f>
        <v>27500</v>
      </c>
    </row>
    <row r="5" ht="27" spans="1:28">
      <c r="A5" s="11" t="s">
        <v>31</v>
      </c>
      <c r="B5" s="11" t="s">
        <v>31</v>
      </c>
      <c r="C5" s="8" t="s">
        <v>32</v>
      </c>
      <c r="D5" s="11" t="s">
        <v>33</v>
      </c>
      <c r="E5" s="11" t="s">
        <v>39</v>
      </c>
      <c r="F5" s="11" t="s">
        <v>40</v>
      </c>
      <c r="G5" s="11"/>
      <c r="H5" s="11" t="s">
        <v>41</v>
      </c>
      <c r="I5" s="11" t="s">
        <v>42</v>
      </c>
      <c r="J5" s="11" t="s">
        <v>43</v>
      </c>
      <c r="K5" s="11">
        <v>8</v>
      </c>
      <c r="L5" s="11">
        <v>2546</v>
      </c>
      <c r="M5" s="11">
        <v>4681</v>
      </c>
      <c r="N5" s="7">
        <f>M5-L5</f>
        <v>2135</v>
      </c>
      <c r="O5" s="14">
        <f>IF(AND($N5&lt;&gt;0,$M5&lt;&gt;0),$N5/$M5,"")</f>
        <v>0.456099124118778</v>
      </c>
      <c r="P5" s="11">
        <v>468</v>
      </c>
      <c r="Q5" s="9">
        <f>P5*K5</f>
        <v>3744</v>
      </c>
      <c r="R5" s="28">
        <f>IF(AND($P5&lt;&gt;0,$M5&lt;&gt;0),$P5/$M5,"")</f>
        <v>0.0999786370433668</v>
      </c>
      <c r="S5" s="29">
        <f>IF(AND(($N5*$K5-$Q5)&lt;&gt;0,($M5*$K5)&lt;&gt;0),($N5*$K5-$Q5)/($M5*$K5),"")</f>
        <v>0.356120487075411</v>
      </c>
      <c r="T5" s="31">
        <v>0.21</v>
      </c>
      <c r="U5" s="33">
        <v>0.06</v>
      </c>
      <c r="V5" s="32">
        <f>IF(T5-U5+R5&gt;0,T5-U5+R5,IF(T5-U5+R5=0,""))</f>
        <v>0.249978637043367</v>
      </c>
      <c r="W5" s="34"/>
      <c r="X5" s="35"/>
      <c r="Y5" s="43">
        <f>IF(AND(($N5*$K5-$X5)&lt;&gt;0,($M5*$K5)&lt;&gt;0),($N5*$K5-$X5)/($M5*$K5),"")</f>
        <v>0.456099124118778</v>
      </c>
      <c r="Z5" s="45" t="s">
        <v>44</v>
      </c>
      <c r="AA5" s="35"/>
      <c r="AB5" s="2">
        <f>Q5-X5</f>
        <v>3744</v>
      </c>
    </row>
    <row r="12" spans="26:26">
      <c r="Z12" s="46"/>
    </row>
  </sheetData>
  <mergeCells count="3">
    <mergeCell ref="A1:R2"/>
    <mergeCell ref="S1:W2"/>
    <mergeCell ref="X1:Z2"/>
  </mergeCells>
  <conditionalFormatting sqref="W3">
    <cfRule type="cellIs" dxfId="0" priority="76" operator="lessThan">
      <formula>0</formula>
    </cfRule>
  </conditionalFormatting>
  <conditionalFormatting sqref="W4">
    <cfRule type="cellIs" dxfId="0" priority="6" operator="lessThan">
      <formula>0</formula>
    </cfRule>
  </conditionalFormatting>
  <conditionalFormatting sqref="V4:V5">
    <cfRule type="expression" dxfId="1" priority="5">
      <formula>$V4&gt;$S4</formula>
    </cfRule>
  </conditionalFormatting>
  <dataValidations count="2">
    <dataValidation type="list" allowBlank="1" showInputMessage="1" showErrorMessage="1" sqref="C4 C5">
      <formula1>"深圳福达通,康为,新浪潮,湖南飞英达,志奋领,腾马"</formula1>
    </dataValidation>
    <dataValidation type="list" allowBlank="1" showInputMessage="1" showErrorMessage="1" sqref="C1:C3">
      <formula1>"深圳福达通,康为,新浪潮,湖南飞英达,志奋领"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"/>
  <sheetViews>
    <sheetView workbookViewId="0">
      <selection activeCell="C10" sqref="C10"/>
    </sheetView>
  </sheetViews>
  <sheetFormatPr defaultColWidth="9" defaultRowHeight="13.5" outlineLevelRow="1" outlineLevelCol="2"/>
  <sheetData>
    <row r="1" spans="1:3">
      <c r="A1" t="s">
        <v>3</v>
      </c>
      <c r="B1" t="s">
        <v>28</v>
      </c>
      <c r="C1" t="s">
        <v>45</v>
      </c>
    </row>
    <row r="2" spans="1:3">
      <c r="A2">
        <v>230501</v>
      </c>
      <c r="B2" t="s">
        <v>46</v>
      </c>
      <c r="C2" s="1"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商务费用表</vt:lpstr>
      <vt:lpstr>商务费用支付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</cp:lastModifiedBy>
  <dcterms:created xsi:type="dcterms:W3CDTF">2024-01-02T05:42:00Z</dcterms:created>
  <dcterms:modified xsi:type="dcterms:W3CDTF">2025-03-14T07:18:10Z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9FE7A0E6EEDF4B15A49870408ED7AD6C_13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2052-12.1.0.20305</vt:lpwstr>
  </property>
</Properties>
</file>