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60" activeTab="1"/>
  </bookViews>
  <sheets>
    <sheet name="模板" sheetId="2" r:id="rId1"/>
    <sheet name="商务费用表" sheetId="1" r:id="rId2"/>
  </sheets>
  <externalReferences>
    <externalReference r:id="rId3"/>
  </externalReferences>
  <definedNames>
    <definedName name="_xlnm._FilterDatabase" localSheetId="1" hidden="1">商务费用表!$A$3:$AE$5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S1" authorId="0">
      <text>
        <r>
          <rPr>
            <sz val="9"/>
            <rFont val="宋体"/>
            <charset val="134"/>
          </rPr>
          <t>不用填写</t>
        </r>
      </text>
    </comment>
    <comment ref="X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不用填写
</t>
        </r>
      </text>
    </comment>
    <comment ref="A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按年及月份编号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S1" authorId="0">
      <text>
        <r>
          <rPr>
            <sz val="9"/>
            <rFont val="宋体"/>
            <charset val="134"/>
          </rPr>
          <t>不用填写</t>
        </r>
      </text>
    </comment>
    <comment ref="X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不用填写
</t>
        </r>
      </text>
    </comment>
    <comment ref="A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按年及月份编号</t>
        </r>
      </text>
    </comment>
  </commentList>
</comments>
</file>

<file path=xl/sharedStrings.xml><?xml version="1.0" encoding="utf-8"?>
<sst xmlns="http://schemas.openxmlformats.org/spreadsheetml/2006/main" count="89" uniqueCount="51">
  <si>
    <t>商务费用报备申请单</t>
  </si>
  <si>
    <t>毛利分布情况</t>
  </si>
  <si>
    <t>实际支付</t>
  </si>
  <si>
    <t>报备编号</t>
  </si>
  <si>
    <t>项目报备时间</t>
  </si>
  <si>
    <t>销售公司名称</t>
  </si>
  <si>
    <t>销售员</t>
  </si>
  <si>
    <t>项目名称</t>
  </si>
  <si>
    <t>工程师</t>
  </si>
  <si>
    <t>工厂代码</t>
  </si>
  <si>
    <t>下单时间</t>
  </si>
  <si>
    <t>产品型号</t>
  </si>
  <si>
    <t>物料描述</t>
  </si>
  <si>
    <t>数量</t>
  </si>
  <si>
    <t>未税成本单价</t>
  </si>
  <si>
    <t>销售单价（未税）</t>
  </si>
  <si>
    <t>毛利</t>
  </si>
  <si>
    <t>毛利率</t>
  </si>
  <si>
    <t>报告费用额/台</t>
  </si>
  <si>
    <t>总报告费用额</t>
  </si>
  <si>
    <t>费用率</t>
  </si>
  <si>
    <t>初定毛利率</t>
  </si>
  <si>
    <t>基准毛利率</t>
  </si>
  <si>
    <t>基本费率</t>
  </si>
  <si>
    <t>最低毛利率</t>
  </si>
  <si>
    <t>毛利异常</t>
  </si>
  <si>
    <t>申请支付商务费用</t>
  </si>
  <si>
    <t>实际毛利率</t>
  </si>
  <si>
    <t>订单号</t>
  </si>
  <si>
    <t>备注</t>
  </si>
  <si>
    <t>差额</t>
  </si>
  <si>
    <t>申请付款月份</t>
  </si>
  <si>
    <t>2023.12.31</t>
  </si>
  <si>
    <t>深圳福达通</t>
  </si>
  <si>
    <t>洪文泽</t>
  </si>
  <si>
    <t>电动总成</t>
  </si>
  <si>
    <t>王新田</t>
  </si>
  <si>
    <r>
      <rPr>
        <sz val="11"/>
        <rFont val="等线"/>
        <charset val="134"/>
      </rPr>
      <t>MV-FDT911-NR</t>
    </r>
    <r>
      <rPr>
        <sz val="11"/>
        <rFont val="Arial"/>
        <charset val="134"/>
      </rPr>
      <t>_</t>
    </r>
    <r>
      <rPr>
        <sz val="11"/>
        <rFont val="等线"/>
        <charset val="134"/>
      </rPr>
      <t>x005f_x0002_U_有线手持式</t>
    </r>
  </si>
  <si>
    <t>海康7010N</t>
  </si>
  <si>
    <t>5015655535共10个</t>
  </si>
  <si>
    <t>湖南飞英达</t>
  </si>
  <si>
    <t>龙晶</t>
  </si>
  <si>
    <t>领先未来上架四方光电产品</t>
  </si>
  <si>
    <t>罗华</t>
  </si>
  <si>
    <t>贵阳</t>
  </si>
  <si>
    <t>2024年12月份</t>
  </si>
  <si>
    <t>四方光电PM3003N粒子技术传感器</t>
  </si>
  <si>
    <t>粒子技术传感器</t>
  </si>
  <si>
    <t>四方光电7500H-OPC超声波流量传感器</t>
  </si>
  <si>
    <t>超声波流量传感器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</si>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</sst>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等线"/>
      <charset val="134"/>
    </font>
    <font>
      <sz val="11"/>
      <name val="宋体"/>
      <charset val="134"/>
      <scheme val="minor"/>
    </font>
    <font>
      <sz val="10"/>
      <name val="等线"/>
      <charset val="134"/>
    </font>
    <font>
      <sz val="9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B584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12" applyNumberFormat="0" applyAlignment="0" applyProtection="0">
      <alignment vertical="center"/>
    </xf>
    <xf numFmtId="0" fontId="14" fillId="9" borderId="13" applyNumberFormat="0" applyAlignment="0" applyProtection="0">
      <alignment vertical="center"/>
    </xf>
    <xf numFmtId="0" fontId="15" fillId="9" borderId="12" applyNumberFormat="0" applyAlignment="0" applyProtection="0">
      <alignment vertical="center"/>
    </xf>
    <xf numFmtId="0" fontId="16" fillId="10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58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 applyProtection="1">
      <alignment horizontal="right" vertical="center"/>
    </xf>
    <xf numFmtId="10" fontId="1" fillId="0" borderId="1" xfId="0" applyNumberFormat="1" applyFont="1" applyFill="1" applyBorder="1" applyAlignment="1" applyProtection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0" fontId="1" fillId="0" borderId="1" xfId="0" applyNumberFormat="1" applyFont="1" applyFill="1" applyBorder="1" applyAlignment="1" applyProtection="1">
      <alignment horizontal="right" vertical="center"/>
    </xf>
    <xf numFmtId="9" fontId="1" fillId="4" borderId="2" xfId="3" applyFont="1" applyFill="1" applyBorder="1" applyAlignment="1" applyProtection="1">
      <alignment horizontal="center" vertical="center"/>
      <protection hidden="1"/>
    </xf>
    <xf numFmtId="9" fontId="1" fillId="4" borderId="3" xfId="3" applyFont="1" applyFill="1" applyBorder="1" applyAlignment="1" applyProtection="1">
      <alignment horizontal="center" vertical="center"/>
      <protection hidden="1"/>
    </xf>
    <xf numFmtId="9" fontId="1" fillId="4" borderId="4" xfId="3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9" fontId="1" fillId="4" borderId="5" xfId="3" applyFont="1" applyFill="1" applyBorder="1" applyAlignment="1" applyProtection="1">
      <alignment horizontal="center" vertical="center"/>
      <protection hidden="1"/>
    </xf>
    <xf numFmtId="9" fontId="1" fillId="4" borderId="6" xfId="3" applyFont="1" applyFill="1" applyBorder="1" applyAlignment="1" applyProtection="1">
      <alignment horizontal="center" vertical="center"/>
      <protection hidden="1"/>
    </xf>
    <xf numFmtId="9" fontId="1" fillId="4" borderId="7" xfId="3" applyFont="1" applyFill="1" applyBorder="1" applyAlignment="1" applyProtection="1">
      <alignment horizontal="center" vertical="center"/>
      <protection hidden="1"/>
    </xf>
    <xf numFmtId="9" fontId="1" fillId="4" borderId="0" xfId="3" applyFont="1" applyFill="1" applyBorder="1" applyAlignment="1" applyProtection="1">
      <alignment horizontal="center" vertical="center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left" vertical="center" wrapText="1"/>
    </xf>
    <xf numFmtId="9" fontId="1" fillId="4" borderId="1" xfId="3" applyFont="1" applyFill="1" applyBorder="1" applyAlignment="1" applyProtection="1">
      <alignment horizontal="left" vertical="center" wrapText="1"/>
      <protection hidden="1"/>
    </xf>
    <xf numFmtId="0" fontId="3" fillId="4" borderId="1" xfId="0" applyFont="1" applyFill="1" applyBorder="1" applyAlignment="1" applyProtection="1">
      <alignment horizontal="left" vertical="center" wrapText="1" shrinkToFit="1"/>
      <protection hidden="1"/>
    </xf>
    <xf numFmtId="10" fontId="1" fillId="4" borderId="1" xfId="3" applyNumberFormat="1" applyFont="1" applyFill="1" applyBorder="1" applyAlignment="1" applyProtection="1">
      <alignment horizontal="left" vertical="center" wrapText="1" shrinkToFit="1"/>
      <protection hidden="1"/>
    </xf>
    <xf numFmtId="0" fontId="1" fillId="4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>
      <alignment horizontal="right" vertical="center" wrapText="1"/>
    </xf>
    <xf numFmtId="10" fontId="1" fillId="0" borderId="1" xfId="3" applyNumberFormat="1" applyFont="1" applyFill="1" applyBorder="1" applyAlignment="1" applyProtection="1">
      <alignment horizontal="right" vertical="center"/>
    </xf>
    <xf numFmtId="10" fontId="1" fillId="5" borderId="1" xfId="3" applyNumberFormat="1" applyFont="1" applyFill="1" applyBorder="1" applyAlignment="1" applyProtection="1">
      <alignment horizontal="right" vertical="center"/>
      <protection hidden="1"/>
    </xf>
    <xf numFmtId="9" fontId="1" fillId="5" borderId="1" xfId="3" applyFont="1" applyFill="1" applyBorder="1" applyAlignment="1" applyProtection="1">
      <alignment horizontal="right" vertical="center"/>
      <protection hidden="1"/>
    </xf>
    <xf numFmtId="9" fontId="1" fillId="5" borderId="1" xfId="3" applyNumberFormat="1" applyFont="1" applyFill="1" applyBorder="1" applyAlignment="1" applyProtection="1">
      <alignment horizontal="right" vertical="center"/>
      <protection hidden="1"/>
    </xf>
    <xf numFmtId="10" fontId="1" fillId="5" borderId="1" xfId="3" applyNumberFormat="1" applyFont="1" applyFill="1" applyBorder="1" applyAlignment="1" applyProtection="1">
      <alignment horizontal="right" vertical="center" shrinkToFit="1"/>
      <protection hidden="1"/>
    </xf>
    <xf numFmtId="0" fontId="1" fillId="4" borderId="1" xfId="0" applyFont="1" applyFill="1" applyBorder="1" applyAlignment="1" applyProtection="1">
      <alignment horizontal="right" vertical="center"/>
      <protection hidden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10" fontId="1" fillId="4" borderId="1" xfId="3" applyNumberFormat="1" applyFont="1" applyFill="1" applyBorder="1" applyAlignment="1">
      <alignment horizontal="right" vertical="center" shrinkToFit="1"/>
    </xf>
    <xf numFmtId="0" fontId="4" fillId="4" borderId="1" xfId="0" applyFont="1" applyFill="1" applyBorder="1" applyAlignment="1">
      <alignment horizontal="right" vertical="center" wrapText="1"/>
    </xf>
    <xf numFmtId="57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left" vertical="center" wrapText="1"/>
    </xf>
    <xf numFmtId="10" fontId="1" fillId="6" borderId="1" xfId="0" applyNumberFormat="1" applyFont="1" applyFill="1" applyBorder="1" applyAlignment="1" applyProtection="1">
      <alignment horizontal="left" vertical="center" wrapText="1"/>
    </xf>
    <xf numFmtId="10" fontId="1" fillId="0" borderId="1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1" fillId="6" borderId="1" xfId="0" applyFont="1" applyFill="1" applyBorder="1" applyAlignment="1" applyProtection="1">
      <alignment horizontal="left" vertical="center" wrapText="1"/>
    </xf>
    <xf numFmtId="9" fontId="1" fillId="6" borderId="1" xfId="3" applyFont="1" applyFill="1" applyBorder="1" applyAlignment="1" applyProtection="1">
      <alignment horizontal="left" vertical="center" wrapText="1"/>
      <protection hidden="1"/>
    </xf>
    <xf numFmtId="0" fontId="3" fillId="6" borderId="1" xfId="0" applyFont="1" applyFill="1" applyBorder="1" applyAlignment="1" applyProtection="1">
      <alignment horizontal="left" vertical="center" wrapText="1" shrinkToFit="1"/>
      <protection hidden="1"/>
    </xf>
    <xf numFmtId="10" fontId="1" fillId="6" borderId="1" xfId="3" applyNumberFormat="1" applyFont="1" applyFill="1" applyBorder="1" applyAlignment="1" applyProtection="1">
      <alignment horizontal="left" vertical="center" wrapText="1" shrinkToFit="1"/>
      <protection hidden="1"/>
    </xf>
    <xf numFmtId="10" fontId="1" fillId="0" borderId="1" xfId="3" applyNumberFormat="1" applyFont="1" applyFill="1" applyBorder="1" applyAlignment="1" applyProtection="1">
      <alignment horizontal="right" vertical="center"/>
      <protection hidden="1"/>
    </xf>
    <xf numFmtId="9" fontId="1" fillId="0" borderId="1" xfId="3" applyFont="1" applyFill="1" applyBorder="1" applyAlignment="1" applyProtection="1">
      <alignment horizontal="right" vertical="center"/>
      <protection hidden="1"/>
    </xf>
    <xf numFmtId="9" fontId="1" fillId="0" borderId="1" xfId="3" applyNumberFormat="1" applyFont="1" applyFill="1" applyBorder="1" applyAlignment="1" applyProtection="1">
      <alignment horizontal="right" vertical="center"/>
      <protection hidden="1"/>
    </xf>
    <xf numFmtId="10" fontId="1" fillId="0" borderId="1" xfId="3" applyNumberFormat="1" applyFont="1" applyFill="1" applyBorder="1" applyAlignment="1" applyProtection="1">
      <alignment horizontal="right" vertical="center" shrinkToFit="1"/>
      <protection hidden="1"/>
    </xf>
    <xf numFmtId="0" fontId="1" fillId="0" borderId="1" xfId="0" applyFont="1" applyFill="1" applyBorder="1" applyAlignment="1" applyProtection="1">
      <alignment horizontal="right" vertical="center"/>
      <protection hidden="1"/>
    </xf>
    <xf numFmtId="10" fontId="1" fillId="0" borderId="1" xfId="3" applyNumberFormat="1" applyFont="1" applyFill="1" applyBorder="1" applyProtection="1">
      <alignment vertical="center"/>
    </xf>
    <xf numFmtId="0" fontId="1" fillId="4" borderId="1" xfId="0" applyFont="1" applyFill="1" applyBorder="1" applyAlignment="1" applyProtection="1">
      <alignment vertical="center"/>
      <protection hidden="1"/>
    </xf>
    <xf numFmtId="0" fontId="1" fillId="6" borderId="0" xfId="0" applyFont="1" applyFill="1" applyAlignment="1">
      <alignment horizontal="right" vertical="center" wrapText="1"/>
    </xf>
    <xf numFmtId="10" fontId="1" fillId="0" borderId="1" xfId="3" applyNumberFormat="1" applyFont="1" applyFill="1" applyBorder="1" applyAlignment="1">
      <alignment horizontal="right" vertical="center" shrinkToFit="1"/>
    </xf>
    <xf numFmtId="0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" fillId="4" borderId="1" xfId="0" applyNumberFormat="1" applyFont="1" applyFill="1" applyBorder="1" applyAlignment="1" applyProtection="1">
      <alignment horizontal="right" vertical="center"/>
    </xf>
    <xf numFmtId="0" fontId="1" fillId="4" borderId="1" xfId="0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B584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&#26085;&#24120;&#36164;&#26009;\&#21830;&#21153;&#36153;&#29992;&#25253;&#22791;\&#21830;&#21153;&#36153;&#29992;&#25253;&#22791;-&#27719;&#2463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商务费用报备申请单"/>
      <sheetName val="商务费用报备申请单 (2)"/>
      <sheetName val="商务费用支付申请"/>
      <sheetName val="Sheet1"/>
    </sheetNames>
    <sheetDataSet>
      <sheetData sheetId="0" refreshError="1"/>
      <sheetData sheetId="1" refreshError="1"/>
      <sheetData sheetId="2" refreshError="1">
        <row r="1">
          <cell r="A1" t="str">
            <v>报备编号</v>
          </cell>
        </row>
        <row r="1">
          <cell r="C1" t="str">
            <v>商务费用</v>
          </cell>
        </row>
        <row r="2">
          <cell r="A2">
            <v>20230512</v>
          </cell>
        </row>
        <row r="2">
          <cell r="C2">
            <v>29400</v>
          </cell>
        </row>
        <row r="3">
          <cell r="A3">
            <v>20230513</v>
          </cell>
        </row>
        <row r="3">
          <cell r="C3">
            <v>27135</v>
          </cell>
        </row>
        <row r="4">
          <cell r="A4">
            <v>20230514</v>
          </cell>
        </row>
        <row r="4">
          <cell r="C4">
            <v>15750</v>
          </cell>
        </row>
        <row r="5">
          <cell r="A5">
            <v>20230515</v>
          </cell>
        </row>
        <row r="5">
          <cell r="C5">
            <v>8000</v>
          </cell>
        </row>
        <row r="6">
          <cell r="A6">
            <v>20230516</v>
          </cell>
        </row>
        <row r="6">
          <cell r="C6">
            <v>6700</v>
          </cell>
        </row>
        <row r="7">
          <cell r="A7">
            <v>20221001</v>
          </cell>
        </row>
        <row r="7">
          <cell r="C7">
            <v>3000</v>
          </cell>
        </row>
        <row r="8">
          <cell r="A8">
            <v>20221202</v>
          </cell>
        </row>
        <row r="8">
          <cell r="C8">
            <v>19600</v>
          </cell>
        </row>
        <row r="9">
          <cell r="A9">
            <v>20230301</v>
          </cell>
        </row>
        <row r="9">
          <cell r="C9">
            <v>6000</v>
          </cell>
        </row>
        <row r="10">
          <cell r="A10">
            <v>20230302</v>
          </cell>
        </row>
        <row r="10">
          <cell r="C10">
            <v>400</v>
          </cell>
        </row>
        <row r="11">
          <cell r="A11">
            <v>20230303</v>
          </cell>
        </row>
        <row r="11">
          <cell r="C11">
            <v>600</v>
          </cell>
        </row>
        <row r="12">
          <cell r="A12">
            <v>20230304</v>
          </cell>
        </row>
        <row r="12">
          <cell r="C12">
            <v>2000</v>
          </cell>
        </row>
        <row r="13">
          <cell r="A13">
            <v>20230305</v>
          </cell>
        </row>
        <row r="13">
          <cell r="C13">
            <v>1000</v>
          </cell>
        </row>
        <row r="14">
          <cell r="A14">
            <v>20230306</v>
          </cell>
        </row>
        <row r="14">
          <cell r="C14">
            <v>1000</v>
          </cell>
        </row>
        <row r="15">
          <cell r="A15">
            <v>20230308</v>
          </cell>
        </row>
        <row r="15">
          <cell r="C15">
            <v>3000</v>
          </cell>
        </row>
        <row r="16">
          <cell r="A16">
            <v>20230309</v>
          </cell>
        </row>
        <row r="16">
          <cell r="C16">
            <v>6000</v>
          </cell>
        </row>
        <row r="17">
          <cell r="A17">
            <v>20230310</v>
          </cell>
        </row>
        <row r="17">
          <cell r="C17">
            <v>1000</v>
          </cell>
        </row>
        <row r="18">
          <cell r="A18">
            <v>20230401</v>
          </cell>
        </row>
        <row r="18">
          <cell r="C18">
            <v>3000</v>
          </cell>
        </row>
        <row r="19">
          <cell r="A19">
            <v>20230402</v>
          </cell>
        </row>
        <row r="19">
          <cell r="C19">
            <v>4000</v>
          </cell>
        </row>
        <row r="20">
          <cell r="A20">
            <v>20230502</v>
          </cell>
        </row>
        <row r="20">
          <cell r="C20">
            <v>12000</v>
          </cell>
        </row>
        <row r="21">
          <cell r="A21">
            <v>20230529</v>
          </cell>
        </row>
        <row r="21">
          <cell r="C21">
            <v>700</v>
          </cell>
        </row>
        <row r="22">
          <cell r="A22">
            <v>20230611</v>
          </cell>
        </row>
        <row r="22">
          <cell r="C22">
            <v>500</v>
          </cell>
        </row>
        <row r="23">
          <cell r="A23">
            <v>20230530</v>
          </cell>
        </row>
        <row r="23">
          <cell r="C23">
            <v>2000</v>
          </cell>
        </row>
        <row r="24">
          <cell r="A24">
            <v>20230534</v>
          </cell>
        </row>
        <row r="24">
          <cell r="C24">
            <v>2000</v>
          </cell>
        </row>
        <row r="25">
          <cell r="A25">
            <v>20230535</v>
          </cell>
        </row>
        <row r="25">
          <cell r="C25">
            <v>2000</v>
          </cell>
        </row>
        <row r="26">
          <cell r="A26">
            <v>20230536</v>
          </cell>
        </row>
        <row r="26">
          <cell r="C26">
            <v>2000</v>
          </cell>
        </row>
        <row r="27">
          <cell r="A27">
            <v>20230541</v>
          </cell>
        </row>
        <row r="27">
          <cell r="C27">
            <v>1000</v>
          </cell>
        </row>
        <row r="28">
          <cell r="A28">
            <v>20230542</v>
          </cell>
        </row>
        <row r="28">
          <cell r="C28">
            <v>2000</v>
          </cell>
        </row>
        <row r="29">
          <cell r="A29">
            <v>20230543</v>
          </cell>
        </row>
        <row r="29">
          <cell r="C29">
            <v>2000</v>
          </cell>
        </row>
        <row r="30">
          <cell r="A30">
            <v>20230612</v>
          </cell>
        </row>
        <row r="30">
          <cell r="C30">
            <v>2000</v>
          </cell>
        </row>
        <row r="31">
          <cell r="A31">
            <v>20230613</v>
          </cell>
        </row>
        <row r="31">
          <cell r="C31">
            <v>1310</v>
          </cell>
        </row>
        <row r="32">
          <cell r="A32">
            <v>20230614</v>
          </cell>
        </row>
        <row r="32">
          <cell r="C32">
            <v>2230</v>
          </cell>
        </row>
        <row r="33">
          <cell r="A33">
            <v>20230201</v>
          </cell>
        </row>
        <row r="33">
          <cell r="C33">
            <v>7500</v>
          </cell>
        </row>
        <row r="34">
          <cell r="A34">
            <v>20230202</v>
          </cell>
        </row>
        <row r="34">
          <cell r="C34">
            <v>10500</v>
          </cell>
        </row>
        <row r="35">
          <cell r="A35">
            <v>20230501</v>
          </cell>
        </row>
        <row r="35">
          <cell r="C35">
            <v>4000</v>
          </cell>
        </row>
        <row r="36">
          <cell r="A36">
            <v>20230505</v>
          </cell>
        </row>
        <row r="36">
          <cell r="C36">
            <v>8000</v>
          </cell>
        </row>
        <row r="37">
          <cell r="A37">
            <v>20230526</v>
          </cell>
        </row>
        <row r="37">
          <cell r="C37">
            <v>2000</v>
          </cell>
        </row>
        <row r="38">
          <cell r="A38">
            <v>20230527</v>
          </cell>
        </row>
        <row r="38">
          <cell r="C38">
            <v>8000</v>
          </cell>
        </row>
        <row r="39">
          <cell r="A39">
            <v>20230528</v>
          </cell>
        </row>
        <row r="39">
          <cell r="C39">
            <v>2000</v>
          </cell>
        </row>
        <row r="40">
          <cell r="A40">
            <v>20230517</v>
          </cell>
        </row>
        <row r="40">
          <cell r="C40">
            <v>8000</v>
          </cell>
        </row>
        <row r="41">
          <cell r="A41">
            <v>20221201</v>
          </cell>
        </row>
        <row r="41">
          <cell r="C41">
            <v>18300</v>
          </cell>
        </row>
        <row r="42">
          <cell r="A42">
            <v>20230506</v>
          </cell>
        </row>
        <row r="42">
          <cell r="C42">
            <v>12000</v>
          </cell>
        </row>
        <row r="43">
          <cell r="A43">
            <v>20230507</v>
          </cell>
        </row>
        <row r="43">
          <cell r="C43">
            <v>33000</v>
          </cell>
        </row>
        <row r="44">
          <cell r="A44">
            <v>20230602</v>
          </cell>
        </row>
        <row r="44">
          <cell r="C44">
            <v>2000</v>
          </cell>
        </row>
        <row r="45">
          <cell r="A45">
            <v>20230604</v>
          </cell>
        </row>
        <row r="45">
          <cell r="C45">
            <v>1700</v>
          </cell>
        </row>
        <row r="46">
          <cell r="A46">
            <v>20230605</v>
          </cell>
        </row>
        <row r="46">
          <cell r="C46">
            <v>8200</v>
          </cell>
        </row>
        <row r="47">
          <cell r="A47">
            <v>20230702</v>
          </cell>
        </row>
        <row r="47">
          <cell r="C47">
            <v>6900</v>
          </cell>
        </row>
        <row r="48">
          <cell r="A48">
            <v>20230518</v>
          </cell>
        </row>
        <row r="48">
          <cell r="C48">
            <v>20000</v>
          </cell>
        </row>
        <row r="49">
          <cell r="A49">
            <v>20230525</v>
          </cell>
        </row>
        <row r="49">
          <cell r="C49">
            <v>6000</v>
          </cell>
        </row>
        <row r="50">
          <cell r="A50">
            <v>20230511</v>
          </cell>
        </row>
        <row r="50">
          <cell r="C50">
            <v>8000</v>
          </cell>
        </row>
        <row r="51">
          <cell r="A51">
            <v>20230609</v>
          </cell>
        </row>
        <row r="51">
          <cell r="C51">
            <v>3000</v>
          </cell>
        </row>
        <row r="52">
          <cell r="A52">
            <v>20230616</v>
          </cell>
        </row>
        <row r="52">
          <cell r="C52">
            <v>12000</v>
          </cell>
        </row>
        <row r="53">
          <cell r="A53">
            <v>20230907</v>
          </cell>
        </row>
        <row r="53">
          <cell r="C53">
            <v>11200</v>
          </cell>
        </row>
        <row r="54">
          <cell r="A54">
            <v>20231131</v>
          </cell>
        </row>
        <row r="54">
          <cell r="C54">
            <v>20000</v>
          </cell>
        </row>
        <row r="55">
          <cell r="A55">
            <v>20231131</v>
          </cell>
        </row>
        <row r="55">
          <cell r="C55">
            <v>20000</v>
          </cell>
        </row>
        <row r="56">
          <cell r="A56">
            <v>20230905</v>
          </cell>
        </row>
        <row r="56">
          <cell r="C56">
            <v>8000</v>
          </cell>
        </row>
        <row r="57">
          <cell r="A57">
            <v>20230906</v>
          </cell>
        </row>
        <row r="57">
          <cell r="C57">
            <v>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4"/>
  <sheetViews>
    <sheetView workbookViewId="0">
      <selection activeCell="I33" sqref="I33"/>
    </sheetView>
  </sheetViews>
  <sheetFormatPr defaultColWidth="9" defaultRowHeight="14.4"/>
  <cols>
    <col min="1" max="1" width="9.37037037037037" style="3"/>
    <col min="2" max="2" width="10.1296296296296" style="3" customWidth="1"/>
    <col min="3" max="3" width="10.8703703703704" style="3" customWidth="1"/>
    <col min="4" max="4" width="7" style="3" customWidth="1"/>
    <col min="5" max="5" width="9" style="3"/>
    <col min="6" max="6" width="6.5" style="3" customWidth="1"/>
    <col min="7" max="25" width="9" style="3"/>
    <col min="26" max="26" width="11.5" style="3"/>
    <col min="27" max="16384" width="9" style="3"/>
  </cols>
  <sheetData>
    <row r="1" s="1" customFormat="1" ht="14.25" customHeight="1" spans="1:28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9"/>
      <c r="L1" s="9"/>
      <c r="M1" s="9"/>
      <c r="N1" s="9"/>
      <c r="O1" s="10"/>
      <c r="P1" s="9"/>
      <c r="Q1" s="9"/>
      <c r="R1" s="10"/>
      <c r="S1" s="15" t="s">
        <v>1</v>
      </c>
      <c r="T1" s="15"/>
      <c r="U1" s="16"/>
      <c r="V1" s="17"/>
      <c r="W1" s="16"/>
      <c r="X1" s="18" t="s">
        <v>2</v>
      </c>
      <c r="Y1" s="36"/>
      <c r="Z1" s="37"/>
      <c r="AA1" s="38"/>
      <c r="AB1" s="39"/>
    </row>
    <row r="2" s="1" customFormat="1" ht="14.25" customHeight="1" spans="1:28">
      <c r="A2" s="4"/>
      <c r="B2" s="4"/>
      <c r="C2" s="5"/>
      <c r="D2" s="4"/>
      <c r="E2" s="4"/>
      <c r="F2" s="4"/>
      <c r="G2" s="4"/>
      <c r="H2" s="4"/>
      <c r="I2" s="4"/>
      <c r="J2" s="4"/>
      <c r="K2" s="9"/>
      <c r="L2" s="9"/>
      <c r="M2" s="9"/>
      <c r="N2" s="9"/>
      <c r="O2" s="10"/>
      <c r="P2" s="9"/>
      <c r="Q2" s="9"/>
      <c r="R2" s="10"/>
      <c r="S2" s="19"/>
      <c r="T2" s="19"/>
      <c r="U2" s="20"/>
      <c r="V2" s="21"/>
      <c r="W2" s="22"/>
      <c r="X2" s="23"/>
      <c r="Y2" s="40"/>
      <c r="Z2" s="41"/>
      <c r="AA2" s="38"/>
      <c r="AB2" s="39"/>
    </row>
    <row r="3" s="2" customFormat="1" ht="38" customHeight="1" spans="1:31">
      <c r="A3" s="6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50" t="s">
        <v>16</v>
      </c>
      <c r="O3" s="51" t="s">
        <v>17</v>
      </c>
      <c r="P3" s="6" t="s">
        <v>18</v>
      </c>
      <c r="Q3" s="50" t="s">
        <v>19</v>
      </c>
      <c r="R3" s="54" t="s">
        <v>20</v>
      </c>
      <c r="S3" s="55" t="s">
        <v>21</v>
      </c>
      <c r="T3" s="55" t="s">
        <v>22</v>
      </c>
      <c r="U3" s="55" t="s">
        <v>23</v>
      </c>
      <c r="V3" s="56" t="s">
        <v>24</v>
      </c>
      <c r="W3" s="57" t="s">
        <v>25</v>
      </c>
      <c r="X3" s="28" t="s">
        <v>26</v>
      </c>
      <c r="Y3" s="50" t="s">
        <v>27</v>
      </c>
      <c r="Z3" s="43" t="s">
        <v>28</v>
      </c>
      <c r="AA3" s="37" t="s">
        <v>29</v>
      </c>
      <c r="AB3" s="65" t="s">
        <v>30</v>
      </c>
      <c r="AE3" s="2" t="s">
        <v>31</v>
      </c>
    </row>
    <row r="4" s="1" customFormat="1" ht="14.25" customHeight="1" spans="1:31">
      <c r="A4" s="4">
        <v>20231201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/>
      <c r="H4" s="4"/>
      <c r="I4" s="6" t="s">
        <v>37</v>
      </c>
      <c r="J4" s="4" t="s">
        <v>38</v>
      </c>
      <c r="K4" s="9">
        <v>20</v>
      </c>
      <c r="L4" s="9">
        <v>1221</v>
      </c>
      <c r="M4" s="9">
        <v>3300</v>
      </c>
      <c r="N4" s="9">
        <f>M4-L4</f>
        <v>2079</v>
      </c>
      <c r="O4" s="14">
        <f>IF(AND($N4&lt;&gt;0,$M4&lt;&gt;0),$N4/$M4,"")</f>
        <v>0.63</v>
      </c>
      <c r="P4" s="9">
        <v>100</v>
      </c>
      <c r="Q4" s="29">
        <f>P4*K4</f>
        <v>2000</v>
      </c>
      <c r="R4" s="30">
        <f>IF(AND($P4&lt;&gt;0,$M4&lt;&gt;0),$P4/$M4,"")</f>
        <v>0.0303030303030303</v>
      </c>
      <c r="S4" s="58">
        <f>IF(AND(($N4*$K4-$Q4)&lt;&gt;0,($M4*$K4)&lt;&gt;0),($N4*$K4-$Q4)/($M4*$K4),"")</f>
        <v>0.59969696969697</v>
      </c>
      <c r="T4" s="59">
        <f>IF($C4="深圳福达通",21%,IF($C4="康为",25%,IF($C4="新浪潮",25%,IF($C4="湖南飞英达",24%,IF($C4="志奋领",25%,IF($C4="腾马",25%))))))</f>
        <v>0.21</v>
      </c>
      <c r="U4" s="60">
        <v>0.06</v>
      </c>
      <c r="V4" s="61">
        <f>IF(T4-U4+R4&gt;0,T4-U4+R4,IF(T4-U4+R4=0,""))</f>
        <v>0.18030303030303</v>
      </c>
      <c r="W4" s="61" t="str">
        <f>IF(S4-V4&lt;0,S4-V4,IF(S4-V4&gt;0,""))</f>
        <v/>
      </c>
      <c r="X4" s="62">
        <f>IFERROR(SUMIF([1]商务费用支付申请!$A:$A,$A4,[1]商务费用支付申请!$C:$C),"")</f>
        <v>0</v>
      </c>
      <c r="Y4" s="66">
        <f>IF(AND(($N4*$K4-$X4)&lt;&gt;0,($M4*$K4)&lt;&gt;0),($N4*$K4-$X4)/($M4*$K4),"")</f>
        <v>0.63</v>
      </c>
      <c r="Z4" s="67" t="s">
        <v>39</v>
      </c>
      <c r="AA4" s="68"/>
      <c r="AB4" s="39">
        <f>X4-Q4</f>
        <v>-2000</v>
      </c>
      <c r="AE4" s="47"/>
    </row>
    <row r="5" s="1" customFormat="1" ht="14.25" customHeight="1" spans="1:31">
      <c r="A5" s="4"/>
      <c r="B5" s="4"/>
      <c r="C5" s="5"/>
      <c r="D5" s="4"/>
      <c r="E5" s="4"/>
      <c r="F5" s="4"/>
      <c r="G5" s="4"/>
      <c r="H5" s="4"/>
      <c r="I5" s="4"/>
      <c r="J5" s="4"/>
      <c r="K5" s="9"/>
      <c r="L5" s="9"/>
      <c r="M5" s="9"/>
      <c r="N5" s="9"/>
      <c r="O5" s="14"/>
      <c r="P5" s="9"/>
      <c r="Q5" s="29"/>
      <c r="R5" s="30"/>
      <c r="S5" s="31"/>
      <c r="T5" s="32"/>
      <c r="U5" s="33"/>
      <c r="V5" s="34"/>
      <c r="W5" s="34"/>
      <c r="X5" s="35"/>
      <c r="Y5" s="45"/>
      <c r="Z5" s="46"/>
      <c r="AA5" s="46"/>
      <c r="AB5" s="39"/>
      <c r="AE5" s="47"/>
    </row>
    <row r="6" s="1" customFormat="1" ht="14.25" customHeight="1" spans="1:31">
      <c r="A6" s="4"/>
      <c r="B6" s="4"/>
      <c r="C6" s="5"/>
      <c r="D6" s="4"/>
      <c r="E6" s="4"/>
      <c r="F6" s="4"/>
      <c r="G6" s="4"/>
      <c r="H6" s="4"/>
      <c r="I6" s="4"/>
      <c r="J6" s="4"/>
      <c r="K6" s="9"/>
      <c r="L6" s="9"/>
      <c r="M6" s="9"/>
      <c r="N6" s="9"/>
      <c r="O6" s="14"/>
      <c r="P6" s="9"/>
      <c r="Q6" s="29"/>
      <c r="R6" s="30"/>
      <c r="S6" s="31"/>
      <c r="T6" s="32"/>
      <c r="U6" s="33"/>
      <c r="V6" s="34"/>
      <c r="W6" s="34"/>
      <c r="X6" s="35"/>
      <c r="Y6" s="45"/>
      <c r="Z6" s="46"/>
      <c r="AA6" s="46"/>
      <c r="AB6" s="39"/>
      <c r="AE6" s="47"/>
    </row>
    <row r="7" s="1" customFormat="1" ht="14.25" customHeight="1" spans="1:31">
      <c r="A7" s="4"/>
      <c r="B7" s="4"/>
      <c r="C7" s="5"/>
      <c r="D7" s="4"/>
      <c r="E7" s="4"/>
      <c r="F7" s="4"/>
      <c r="G7" s="4"/>
      <c r="H7" s="4"/>
      <c r="I7" s="4"/>
      <c r="J7" s="4"/>
      <c r="K7" s="9"/>
      <c r="L7" s="9"/>
      <c r="M7" s="9"/>
      <c r="N7" s="9"/>
      <c r="O7" s="14"/>
      <c r="P7" s="9"/>
      <c r="Q7" s="29"/>
      <c r="R7" s="30"/>
      <c r="S7" s="31"/>
      <c r="T7" s="32"/>
      <c r="U7" s="33"/>
      <c r="V7" s="34"/>
      <c r="W7" s="34"/>
      <c r="X7" s="35"/>
      <c r="Y7" s="45"/>
      <c r="Z7" s="46"/>
      <c r="AA7" s="46"/>
      <c r="AB7" s="39"/>
      <c r="AE7" s="47"/>
    </row>
    <row r="8" s="1" customFormat="1" ht="14.25" customHeight="1" spans="1:31">
      <c r="A8" s="4"/>
      <c r="B8" s="4"/>
      <c r="C8" s="5"/>
      <c r="D8" s="4"/>
      <c r="E8" s="4"/>
      <c r="F8" s="4"/>
      <c r="G8" s="4"/>
      <c r="H8" s="4"/>
      <c r="I8" s="48"/>
      <c r="J8" s="48"/>
      <c r="K8" s="48"/>
      <c r="L8" s="48"/>
      <c r="M8" s="48"/>
      <c r="N8" s="48"/>
      <c r="O8" s="52"/>
      <c r="P8" s="48"/>
      <c r="Q8" s="29"/>
      <c r="R8" s="30"/>
      <c r="S8" s="31"/>
      <c r="T8" s="32"/>
      <c r="U8" s="33"/>
      <c r="V8" s="34"/>
      <c r="W8" s="34"/>
      <c r="X8" s="35"/>
      <c r="Y8" s="45"/>
      <c r="Z8" s="46"/>
      <c r="AA8" s="46"/>
      <c r="AB8" s="39"/>
      <c r="AE8" s="47"/>
    </row>
    <row r="9" s="1" customFormat="1" ht="14.25" customHeight="1" spans="1:31">
      <c r="A9" s="4"/>
      <c r="B9" s="4"/>
      <c r="C9" s="5"/>
      <c r="D9" s="4"/>
      <c r="E9" s="4"/>
      <c r="F9" s="4"/>
      <c r="G9" s="4"/>
      <c r="H9" s="4"/>
      <c r="I9" s="6"/>
      <c r="J9" s="4"/>
      <c r="K9" s="9"/>
      <c r="L9" s="9"/>
      <c r="M9" s="9"/>
      <c r="N9" s="9"/>
      <c r="O9" s="14"/>
      <c r="P9" s="9"/>
      <c r="Q9" s="29"/>
      <c r="R9" s="30"/>
      <c r="S9" s="31"/>
      <c r="T9" s="32"/>
      <c r="U9" s="33"/>
      <c r="V9" s="34"/>
      <c r="W9" s="34"/>
      <c r="X9" s="35"/>
      <c r="Y9" s="45"/>
      <c r="Z9" s="69"/>
      <c r="AA9" s="70"/>
      <c r="AB9" s="39"/>
      <c r="AE9" s="47"/>
    </row>
    <row r="10" s="1" customFormat="1" ht="14.25" customHeight="1" spans="1:31">
      <c r="A10" s="4"/>
      <c r="B10" s="4"/>
      <c r="C10" s="5"/>
      <c r="D10" s="4"/>
      <c r="E10" s="4"/>
      <c r="F10" s="4"/>
      <c r="G10" s="4"/>
      <c r="H10" s="4"/>
      <c r="I10" s="6"/>
      <c r="J10" s="4"/>
      <c r="K10" s="9"/>
      <c r="L10" s="9"/>
      <c r="M10" s="9"/>
      <c r="N10" s="9"/>
      <c r="O10" s="14"/>
      <c r="P10" s="9"/>
      <c r="Q10" s="29"/>
      <c r="R10" s="30"/>
      <c r="S10" s="31"/>
      <c r="T10" s="32"/>
      <c r="U10" s="33"/>
      <c r="V10" s="34"/>
      <c r="W10" s="34"/>
      <c r="X10" s="35"/>
      <c r="Y10" s="45"/>
      <c r="Z10" s="69"/>
      <c r="AA10" s="70"/>
      <c r="AB10" s="39"/>
      <c r="AE10" s="47"/>
    </row>
    <row r="11" s="1" customFormat="1" ht="14.25" customHeight="1" spans="1:31">
      <c r="A11" s="4"/>
      <c r="B11" s="4"/>
      <c r="C11" s="5"/>
      <c r="D11" s="4"/>
      <c r="E11" s="4"/>
      <c r="F11" s="4"/>
      <c r="G11" s="4"/>
      <c r="H11" s="8"/>
      <c r="I11" s="6"/>
      <c r="J11" s="4"/>
      <c r="K11" s="9"/>
      <c r="L11" s="9"/>
      <c r="M11" s="9"/>
      <c r="N11" s="9"/>
      <c r="O11" s="14"/>
      <c r="P11" s="9"/>
      <c r="Q11" s="29"/>
      <c r="R11" s="30"/>
      <c r="S11" s="31"/>
      <c r="T11" s="32"/>
      <c r="U11" s="33"/>
      <c r="V11" s="34"/>
      <c r="W11" s="34"/>
      <c r="X11" s="35"/>
      <c r="Y11" s="45"/>
      <c r="Z11" s="46"/>
      <c r="AA11" s="46"/>
      <c r="AB11" s="39"/>
      <c r="AE11" s="47"/>
    </row>
    <row r="12" s="1" customFormat="1" spans="1:31">
      <c r="A12" s="4"/>
      <c r="B12" s="4"/>
      <c r="C12" s="5"/>
      <c r="D12" s="4"/>
      <c r="E12" s="4"/>
      <c r="F12" s="4"/>
      <c r="G12" s="4"/>
      <c r="H12" s="4"/>
      <c r="I12" s="4"/>
      <c r="J12" s="4"/>
      <c r="K12" s="9"/>
      <c r="L12" s="9"/>
      <c r="M12" s="9"/>
      <c r="N12" s="9"/>
      <c r="O12" s="14"/>
      <c r="P12" s="9"/>
      <c r="Q12" s="29"/>
      <c r="R12" s="30"/>
      <c r="S12" s="31"/>
      <c r="T12" s="32"/>
      <c r="U12" s="33"/>
      <c r="V12" s="34"/>
      <c r="W12" s="34"/>
      <c r="X12" s="35"/>
      <c r="Y12" s="45"/>
      <c r="Z12" s="70"/>
      <c r="AA12" s="70"/>
      <c r="AB12" s="39"/>
      <c r="AE12" s="47"/>
    </row>
    <row r="13" s="1" customFormat="1" spans="1:30">
      <c r="A13" s="4"/>
      <c r="B13" s="4"/>
      <c r="C13" s="5"/>
      <c r="D13" s="4"/>
      <c r="E13" s="4"/>
      <c r="F13" s="4"/>
      <c r="G13" s="4"/>
      <c r="H13" s="4"/>
      <c r="I13" s="4"/>
      <c r="J13" s="4"/>
      <c r="K13" s="9"/>
      <c r="L13" s="9"/>
      <c r="M13" s="9"/>
      <c r="N13" s="9"/>
      <c r="O13" s="14"/>
      <c r="P13" s="9"/>
      <c r="Q13" s="29"/>
      <c r="R13" s="30"/>
      <c r="S13" s="31"/>
      <c r="T13" s="32"/>
      <c r="U13" s="33"/>
      <c r="V13" s="34"/>
      <c r="W13" s="34"/>
      <c r="X13" s="35"/>
      <c r="Y13" s="45"/>
      <c r="Z13" s="70"/>
      <c r="AA13" s="70"/>
      <c r="AB13" s="39"/>
      <c r="AD13" s="47"/>
    </row>
    <row r="14" s="1" customFormat="1" spans="1:30">
      <c r="A14" s="4"/>
      <c r="B14" s="4"/>
      <c r="C14" s="5"/>
      <c r="D14" s="4"/>
      <c r="E14" s="4"/>
      <c r="F14" s="4"/>
      <c r="G14" s="4"/>
      <c r="H14" s="4"/>
      <c r="I14" s="4"/>
      <c r="J14" s="4"/>
      <c r="K14" s="9"/>
      <c r="L14" s="9"/>
      <c r="M14" s="9"/>
      <c r="N14" s="9"/>
      <c r="O14" s="14"/>
      <c r="P14" s="9"/>
      <c r="Q14" s="29"/>
      <c r="R14" s="30"/>
      <c r="S14" s="31"/>
      <c r="T14" s="32"/>
      <c r="U14" s="33"/>
      <c r="V14" s="34"/>
      <c r="W14" s="34"/>
      <c r="X14" s="35"/>
      <c r="Y14" s="45"/>
      <c r="Z14" s="69"/>
      <c r="AA14" s="70"/>
      <c r="AB14" s="39"/>
      <c r="AD14" s="47"/>
    </row>
    <row r="15" s="1" customFormat="1" spans="1:30">
      <c r="A15" s="4"/>
      <c r="B15" s="4"/>
      <c r="C15" s="5"/>
      <c r="D15" s="4"/>
      <c r="E15" s="4"/>
      <c r="F15" s="4"/>
      <c r="G15" s="4"/>
      <c r="H15" s="4"/>
      <c r="I15" s="4"/>
      <c r="J15" s="4"/>
      <c r="K15" s="9"/>
      <c r="L15" s="9"/>
      <c r="M15" s="9"/>
      <c r="N15" s="9"/>
      <c r="O15" s="14"/>
      <c r="P15" s="9"/>
      <c r="Q15" s="29"/>
      <c r="R15" s="30"/>
      <c r="S15" s="31"/>
      <c r="T15" s="32"/>
      <c r="U15" s="33"/>
      <c r="V15" s="34"/>
      <c r="W15" s="34"/>
      <c r="X15" s="35"/>
      <c r="Y15" s="45"/>
      <c r="Z15" s="69"/>
      <c r="AA15" s="70"/>
      <c r="AB15" s="39"/>
      <c r="AD15" s="47"/>
    </row>
    <row r="16" s="1" customFormat="1" spans="1:30">
      <c r="A16" s="4"/>
      <c r="B16" s="4"/>
      <c r="C16" s="5"/>
      <c r="D16" s="4"/>
      <c r="E16" s="4"/>
      <c r="F16" s="4"/>
      <c r="G16" s="4"/>
      <c r="H16" s="4"/>
      <c r="I16" s="4"/>
      <c r="J16" s="4"/>
      <c r="K16" s="9"/>
      <c r="L16" s="9"/>
      <c r="M16" s="9"/>
      <c r="N16" s="9"/>
      <c r="O16" s="14"/>
      <c r="P16" s="9"/>
      <c r="Q16" s="29"/>
      <c r="R16" s="30"/>
      <c r="S16" s="31"/>
      <c r="T16" s="32"/>
      <c r="U16" s="33"/>
      <c r="V16" s="34"/>
      <c r="W16" s="34"/>
      <c r="X16" s="35"/>
      <c r="Y16" s="45"/>
      <c r="Z16" s="70"/>
      <c r="AA16" s="70"/>
      <c r="AB16" s="39"/>
      <c r="AD16" s="47"/>
    </row>
    <row r="17" s="1" customFormat="1" spans="1:30">
      <c r="A17" s="4"/>
      <c r="B17" s="4"/>
      <c r="C17" s="5"/>
      <c r="D17" s="4"/>
      <c r="E17" s="4"/>
      <c r="F17" s="4"/>
      <c r="G17" s="4"/>
      <c r="H17" s="4"/>
      <c r="I17" s="4"/>
      <c r="J17" s="4"/>
      <c r="K17" s="9"/>
      <c r="L17" s="9"/>
      <c r="M17" s="9"/>
      <c r="N17" s="9"/>
      <c r="O17" s="14"/>
      <c r="P17" s="9"/>
      <c r="Q17" s="29"/>
      <c r="R17" s="30"/>
      <c r="S17" s="31"/>
      <c r="T17" s="32"/>
      <c r="U17" s="33"/>
      <c r="V17" s="34"/>
      <c r="W17" s="34"/>
      <c r="X17" s="35"/>
      <c r="Y17" s="45"/>
      <c r="Z17" s="70"/>
      <c r="AA17" s="70"/>
      <c r="AB17" s="39"/>
      <c r="AD17" s="47"/>
    </row>
    <row r="18" s="1" customFormat="1" spans="1:30">
      <c r="A18" s="4"/>
      <c r="B18" s="4"/>
      <c r="C18" s="5"/>
      <c r="D18" s="4"/>
      <c r="E18" s="4"/>
      <c r="F18" s="4"/>
      <c r="G18" s="4"/>
      <c r="H18" s="4"/>
      <c r="I18" s="4"/>
      <c r="J18" s="4"/>
      <c r="K18" s="9"/>
      <c r="L18" s="9"/>
      <c r="M18" s="9"/>
      <c r="N18" s="9"/>
      <c r="O18" s="14"/>
      <c r="P18" s="9"/>
      <c r="Q18" s="29"/>
      <c r="R18" s="30"/>
      <c r="S18" s="31"/>
      <c r="T18" s="32"/>
      <c r="U18" s="33"/>
      <c r="V18" s="34"/>
      <c r="W18" s="34"/>
      <c r="X18" s="35"/>
      <c r="Y18" s="45"/>
      <c r="Z18" s="70"/>
      <c r="AA18" s="70"/>
      <c r="AB18" s="39"/>
      <c r="AD18" s="47"/>
    </row>
    <row r="19" s="1" customFormat="1" spans="1:30">
      <c r="A19" s="4"/>
      <c r="B19" s="4"/>
      <c r="C19" s="5"/>
      <c r="D19" s="4"/>
      <c r="E19" s="4"/>
      <c r="F19" s="4"/>
      <c r="G19" s="4"/>
      <c r="H19" s="4"/>
      <c r="I19" s="4"/>
      <c r="J19" s="4"/>
      <c r="K19" s="9"/>
      <c r="L19" s="9"/>
      <c r="M19" s="9"/>
      <c r="N19" s="9"/>
      <c r="O19" s="14"/>
      <c r="P19" s="9"/>
      <c r="Q19" s="29"/>
      <c r="R19" s="30"/>
      <c r="S19" s="31"/>
      <c r="T19" s="32"/>
      <c r="U19" s="33"/>
      <c r="V19" s="34"/>
      <c r="W19" s="34"/>
      <c r="X19" s="35"/>
      <c r="Y19" s="45"/>
      <c r="Z19" s="69"/>
      <c r="AA19" s="70"/>
      <c r="AB19" s="39"/>
      <c r="AD19" s="47"/>
    </row>
    <row r="20" s="1" customFormat="1" spans="1:30">
      <c r="A20" s="4"/>
      <c r="B20" s="4"/>
      <c r="C20" s="5"/>
      <c r="D20" s="4"/>
      <c r="E20" s="4"/>
      <c r="F20" s="4"/>
      <c r="G20" s="4"/>
      <c r="H20" s="4"/>
      <c r="I20" s="4"/>
      <c r="J20" s="4"/>
      <c r="K20" s="9"/>
      <c r="L20" s="9"/>
      <c r="M20" s="9"/>
      <c r="N20" s="9"/>
      <c r="O20" s="14"/>
      <c r="P20" s="9"/>
      <c r="Q20" s="29"/>
      <c r="R20" s="30"/>
      <c r="S20" s="31"/>
      <c r="T20" s="32"/>
      <c r="U20" s="33"/>
      <c r="V20" s="34"/>
      <c r="W20" s="34"/>
      <c r="X20" s="35"/>
      <c r="Y20" s="45"/>
      <c r="Z20" s="70"/>
      <c r="AA20" s="70"/>
      <c r="AB20" s="39"/>
      <c r="AD20" s="47"/>
    </row>
    <row r="21" s="1" customFormat="1" ht="14.25" customHeight="1" spans="1:28">
      <c r="A21" s="4"/>
      <c r="B21" s="48"/>
      <c r="C21" s="5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52"/>
      <c r="P21" s="48"/>
      <c r="Q21" s="29"/>
      <c r="R21" s="63"/>
      <c r="S21" s="31"/>
      <c r="T21" s="32"/>
      <c r="U21" s="33"/>
      <c r="V21" s="34"/>
      <c r="W21" s="34"/>
      <c r="X21" s="64"/>
      <c r="Y21" s="45"/>
      <c r="Z21" s="70"/>
      <c r="AA21" s="70"/>
      <c r="AB21" s="39"/>
    </row>
    <row r="22" s="1" customFormat="1" ht="14.25" customHeight="1" spans="1:28">
      <c r="A22" s="4"/>
      <c r="B22" s="48"/>
      <c r="C22" s="5"/>
      <c r="D22" s="48"/>
      <c r="E22" s="48"/>
      <c r="F22" s="48"/>
      <c r="G22" s="48"/>
      <c r="H22" s="48"/>
      <c r="I22" s="48"/>
      <c r="J22" s="49"/>
      <c r="K22" s="48"/>
      <c r="L22" s="48"/>
      <c r="M22" s="48"/>
      <c r="N22" s="48"/>
      <c r="O22" s="52"/>
      <c r="P22" s="48"/>
      <c r="Q22" s="29"/>
      <c r="R22" s="30"/>
      <c r="S22" s="31"/>
      <c r="T22" s="32"/>
      <c r="U22" s="33"/>
      <c r="V22" s="34"/>
      <c r="W22" s="34"/>
      <c r="X22" s="35"/>
      <c r="Y22" s="45"/>
      <c r="Z22" s="70"/>
      <c r="AA22" s="70"/>
      <c r="AB22" s="39"/>
    </row>
    <row r="23" s="1" customFormat="1" ht="14.25" customHeight="1" spans="1:28">
      <c r="A23" s="4"/>
      <c r="B23" s="48"/>
      <c r="C23" s="5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52"/>
      <c r="P23" s="48"/>
      <c r="Q23" s="29"/>
      <c r="R23" s="30"/>
      <c r="S23" s="31"/>
      <c r="T23" s="32"/>
      <c r="U23" s="33"/>
      <c r="V23" s="34"/>
      <c r="W23" s="34"/>
      <c r="X23" s="35"/>
      <c r="Y23" s="45"/>
      <c r="Z23" s="70"/>
      <c r="AA23" s="70"/>
      <c r="AB23" s="39"/>
    </row>
    <row r="24" s="1" customFormat="1" ht="14.25" customHeight="1" spans="1:28">
      <c r="A24" s="4"/>
      <c r="B24" s="48"/>
      <c r="C24" s="5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52"/>
      <c r="P24" s="48"/>
      <c r="Q24" s="29"/>
      <c r="R24" s="30"/>
      <c r="S24" s="31"/>
      <c r="T24" s="32"/>
      <c r="U24" s="33"/>
      <c r="V24" s="34"/>
      <c r="W24" s="34"/>
      <c r="X24" s="35"/>
      <c r="Y24" s="45"/>
      <c r="Z24" s="70"/>
      <c r="AA24" s="70"/>
      <c r="AB24" s="39"/>
    </row>
    <row r="25" s="1" customFormat="1" ht="14.25" customHeight="1" spans="1:28">
      <c r="A25" s="4"/>
      <c r="B25" s="48"/>
      <c r="C25" s="5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52"/>
      <c r="P25" s="48"/>
      <c r="Q25" s="29"/>
      <c r="R25" s="30"/>
      <c r="S25" s="31"/>
      <c r="T25" s="32"/>
      <c r="U25" s="33"/>
      <c r="V25" s="34"/>
      <c r="W25" s="34"/>
      <c r="X25" s="35"/>
      <c r="Y25" s="45"/>
      <c r="Z25" s="70"/>
      <c r="AA25" s="70"/>
      <c r="AB25" s="39"/>
    </row>
    <row r="26" s="1" customFormat="1" ht="14.25" customHeight="1" spans="1:28">
      <c r="A26" s="4"/>
      <c r="B26" s="48"/>
      <c r="C26" s="5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52"/>
      <c r="P26" s="48"/>
      <c r="Q26" s="29"/>
      <c r="R26" s="30"/>
      <c r="S26" s="31"/>
      <c r="T26" s="32"/>
      <c r="U26" s="33"/>
      <c r="V26" s="34"/>
      <c r="W26" s="34"/>
      <c r="X26" s="35"/>
      <c r="Y26" s="45"/>
      <c r="Z26" s="70"/>
      <c r="AA26" s="70"/>
      <c r="AB26" s="39"/>
    </row>
    <row r="27" s="1" customFormat="1" ht="14.25" customHeight="1" spans="1:28">
      <c r="A27" s="4"/>
      <c r="B27" s="48"/>
      <c r="C27" s="5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52"/>
      <c r="P27" s="48"/>
      <c r="Q27" s="29"/>
      <c r="R27" s="30"/>
      <c r="S27" s="31"/>
      <c r="T27" s="32"/>
      <c r="U27" s="33"/>
      <c r="V27" s="34"/>
      <c r="W27" s="34"/>
      <c r="X27" s="35"/>
      <c r="Y27" s="45"/>
      <c r="Z27" s="70"/>
      <c r="AA27" s="70"/>
      <c r="AB27" s="39"/>
    </row>
    <row r="28" s="1" customFormat="1" ht="14.25" customHeight="1" spans="1:28">
      <c r="A28" s="4"/>
      <c r="B28" s="48"/>
      <c r="C28" s="5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52"/>
      <c r="P28" s="48"/>
      <c r="Q28" s="29"/>
      <c r="R28" s="30"/>
      <c r="S28" s="31"/>
      <c r="T28" s="32"/>
      <c r="U28" s="33"/>
      <c r="V28" s="34"/>
      <c r="W28" s="34"/>
      <c r="X28" s="35"/>
      <c r="Y28" s="45"/>
      <c r="Z28" s="70"/>
      <c r="AA28" s="70"/>
      <c r="AB28" s="39"/>
    </row>
    <row r="29" s="1" customFormat="1" ht="14.25" customHeight="1" spans="1:28">
      <c r="A29" s="4"/>
      <c r="B29" s="48"/>
      <c r="C29" s="5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52"/>
      <c r="P29" s="48"/>
      <c r="Q29" s="29"/>
      <c r="R29" s="30"/>
      <c r="S29" s="31"/>
      <c r="T29" s="32"/>
      <c r="U29" s="33"/>
      <c r="V29" s="34"/>
      <c r="W29" s="34"/>
      <c r="X29" s="35"/>
      <c r="Y29" s="45"/>
      <c r="Z29" s="70"/>
      <c r="AA29" s="70"/>
      <c r="AB29" s="39"/>
    </row>
    <row r="30" s="1" customFormat="1" ht="14.25" customHeight="1" spans="1:28">
      <c r="A30" s="4"/>
      <c r="B30" s="48"/>
      <c r="C30" s="5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52"/>
      <c r="P30" s="48"/>
      <c r="Q30" s="29"/>
      <c r="R30" s="30"/>
      <c r="S30" s="31"/>
      <c r="T30" s="32"/>
      <c r="U30" s="33"/>
      <c r="V30" s="34"/>
      <c r="W30" s="34"/>
      <c r="X30" s="35"/>
      <c r="Y30" s="45"/>
      <c r="Z30" s="70"/>
      <c r="AA30" s="70"/>
      <c r="AB30" s="39"/>
    </row>
    <row r="31" s="1" customFormat="1" ht="14.25" customHeight="1" spans="1:28">
      <c r="A31" s="4"/>
      <c r="B31" s="48"/>
      <c r="C31" s="5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52"/>
      <c r="P31" s="48"/>
      <c r="Q31" s="29"/>
      <c r="R31" s="30"/>
      <c r="S31" s="31"/>
      <c r="T31" s="32"/>
      <c r="U31" s="33"/>
      <c r="V31" s="34"/>
      <c r="W31" s="34"/>
      <c r="X31" s="35"/>
      <c r="Y31" s="45"/>
      <c r="Z31" s="70"/>
      <c r="AA31" s="70"/>
      <c r="AB31" s="39"/>
    </row>
    <row r="32" s="1" customFormat="1" ht="14.25" customHeight="1" spans="1:28">
      <c r="A32" s="4"/>
      <c r="B32" s="48"/>
      <c r="C32" s="5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52"/>
      <c r="P32" s="48"/>
      <c r="Q32" s="29"/>
      <c r="R32" s="30"/>
      <c r="S32" s="31"/>
      <c r="T32" s="32"/>
      <c r="U32" s="33"/>
      <c r="V32" s="34"/>
      <c r="W32" s="34"/>
      <c r="X32" s="35"/>
      <c r="Y32" s="45"/>
      <c r="Z32" s="70"/>
      <c r="AA32" s="70"/>
      <c r="AB32" s="39"/>
    </row>
    <row r="33" s="1" customFormat="1" ht="14.25" customHeight="1" spans="1:28">
      <c r="A33" s="4"/>
      <c r="B33" s="48"/>
      <c r="C33" s="5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52"/>
      <c r="P33" s="48"/>
      <c r="Q33" s="29"/>
      <c r="R33" s="30"/>
      <c r="S33" s="31"/>
      <c r="T33" s="32"/>
      <c r="U33" s="33"/>
      <c r="V33" s="34"/>
      <c r="W33" s="34"/>
      <c r="X33" s="35"/>
      <c r="Y33" s="45"/>
      <c r="Z33" s="70"/>
      <c r="AA33" s="70"/>
      <c r="AB33" s="39"/>
    </row>
    <row r="34" s="1" customFormat="1" ht="14.25" customHeight="1" spans="1:28">
      <c r="A34" s="4"/>
      <c r="B34" s="48"/>
      <c r="C34" s="5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52"/>
      <c r="P34" s="48"/>
      <c r="Q34" s="29"/>
      <c r="R34" s="30"/>
      <c r="S34" s="31"/>
      <c r="T34" s="32"/>
      <c r="U34" s="33"/>
      <c r="V34" s="34"/>
      <c r="W34" s="34"/>
      <c r="X34" s="35"/>
      <c r="Y34" s="45"/>
      <c r="Z34" s="70"/>
      <c r="AA34" s="70"/>
      <c r="AB34" s="39"/>
    </row>
    <row r="35" s="1" customFormat="1" ht="14.25" customHeight="1" spans="1:28">
      <c r="A35" s="4"/>
      <c r="B35" s="48"/>
      <c r="C35" s="5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52"/>
      <c r="P35" s="48"/>
      <c r="Q35" s="29"/>
      <c r="R35" s="30"/>
      <c r="S35" s="31"/>
      <c r="T35" s="32"/>
      <c r="U35" s="33"/>
      <c r="V35" s="34"/>
      <c r="W35" s="34"/>
      <c r="X35" s="35"/>
      <c r="Y35" s="45"/>
      <c r="Z35" s="70"/>
      <c r="AA35" s="70"/>
      <c r="AB35" s="39"/>
    </row>
    <row r="36" s="1" customFormat="1" ht="14.25" customHeight="1" spans="1:28">
      <c r="A36" s="4"/>
      <c r="B36" s="48"/>
      <c r="C36" s="5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52"/>
      <c r="P36" s="48"/>
      <c r="Q36" s="29"/>
      <c r="R36" s="30"/>
      <c r="S36" s="31"/>
      <c r="T36" s="32"/>
      <c r="U36" s="33"/>
      <c r="V36" s="34"/>
      <c r="W36" s="34"/>
      <c r="X36" s="35"/>
      <c r="Y36" s="45"/>
      <c r="Z36" s="70"/>
      <c r="AA36" s="70"/>
      <c r="AB36" s="39"/>
    </row>
    <row r="37" s="1" customFormat="1" ht="14.25" customHeight="1" spans="1:28">
      <c r="A37" s="4"/>
      <c r="B37" s="48"/>
      <c r="C37" s="5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52"/>
      <c r="P37" s="48"/>
      <c r="Q37" s="29"/>
      <c r="R37" s="30"/>
      <c r="S37" s="31"/>
      <c r="T37" s="32"/>
      <c r="U37" s="33"/>
      <c r="V37" s="34"/>
      <c r="W37" s="34"/>
      <c r="X37" s="35"/>
      <c r="Y37" s="45"/>
      <c r="Z37" s="70"/>
      <c r="AA37" s="70"/>
      <c r="AB37" s="39"/>
    </row>
    <row r="38" s="1" customFormat="1" ht="14.25" customHeight="1" spans="1:28">
      <c r="A38" s="4"/>
      <c r="B38" s="48"/>
      <c r="C38" s="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52"/>
      <c r="P38" s="48"/>
      <c r="Q38" s="29"/>
      <c r="R38" s="30"/>
      <c r="S38" s="31"/>
      <c r="T38" s="32"/>
      <c r="U38" s="33"/>
      <c r="V38" s="34"/>
      <c r="W38" s="34"/>
      <c r="X38" s="35"/>
      <c r="Y38" s="45"/>
      <c r="Z38" s="70"/>
      <c r="AA38" s="70"/>
      <c r="AB38" s="39"/>
    </row>
    <row r="39" s="1" customFormat="1" ht="14.25" customHeight="1" spans="1:28">
      <c r="A39" s="4"/>
      <c r="B39" s="48"/>
      <c r="C39" s="5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52"/>
      <c r="P39" s="48"/>
      <c r="Q39" s="29"/>
      <c r="R39" s="30"/>
      <c r="S39" s="31"/>
      <c r="T39" s="32"/>
      <c r="U39" s="33"/>
      <c r="V39" s="34"/>
      <c r="W39" s="34"/>
      <c r="X39" s="35"/>
      <c r="Y39" s="45"/>
      <c r="Z39" s="70"/>
      <c r="AA39" s="70"/>
      <c r="AB39" s="39"/>
    </row>
    <row r="40" s="1" customFormat="1" ht="14.25" customHeight="1" spans="1:28">
      <c r="A40" s="4"/>
      <c r="B40" s="48"/>
      <c r="C40" s="5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52"/>
      <c r="P40" s="48"/>
      <c r="Q40" s="29"/>
      <c r="R40" s="30"/>
      <c r="S40" s="31"/>
      <c r="T40" s="32"/>
      <c r="U40" s="33"/>
      <c r="V40" s="34"/>
      <c r="W40" s="34"/>
      <c r="X40" s="35"/>
      <c r="Y40" s="45"/>
      <c r="Z40" s="70"/>
      <c r="AA40" s="70"/>
      <c r="AB40" s="39"/>
    </row>
    <row r="41" s="1" customFormat="1" ht="14.25" customHeight="1" spans="1:28">
      <c r="A41" s="4"/>
      <c r="B41" s="48"/>
      <c r="C41" s="5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52"/>
      <c r="P41" s="48"/>
      <c r="Q41" s="29"/>
      <c r="R41" s="30"/>
      <c r="S41" s="31"/>
      <c r="T41" s="32"/>
      <c r="U41" s="33"/>
      <c r="V41" s="34"/>
      <c r="W41" s="34"/>
      <c r="X41" s="35"/>
      <c r="Y41" s="45"/>
      <c r="Z41" s="70"/>
      <c r="AA41" s="70"/>
      <c r="AB41" s="39"/>
    </row>
    <row r="42" s="1" customFormat="1" ht="14.25" customHeight="1" spans="1:28">
      <c r="A42" s="4"/>
      <c r="B42" s="48"/>
      <c r="C42" s="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52"/>
      <c r="P42" s="48"/>
      <c r="Q42" s="29"/>
      <c r="R42" s="30"/>
      <c r="S42" s="31"/>
      <c r="T42" s="32"/>
      <c r="U42" s="33"/>
      <c r="V42" s="34"/>
      <c r="W42" s="34"/>
      <c r="X42" s="35"/>
      <c r="Y42" s="45"/>
      <c r="Z42" s="70"/>
      <c r="AA42" s="70"/>
      <c r="AB42" s="39"/>
    </row>
    <row r="43" s="1" customFormat="1" ht="14.25" customHeight="1" spans="1:28">
      <c r="A43" s="4"/>
      <c r="B43" s="48"/>
      <c r="C43" s="5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52"/>
      <c r="P43" s="48"/>
      <c r="Q43" s="29"/>
      <c r="R43" s="30"/>
      <c r="S43" s="31"/>
      <c r="T43" s="32"/>
      <c r="U43" s="33"/>
      <c r="V43" s="34"/>
      <c r="W43" s="34"/>
      <c r="X43" s="35"/>
      <c r="Y43" s="45"/>
      <c r="Z43" s="70"/>
      <c r="AA43" s="70"/>
      <c r="AB43" s="39"/>
    </row>
    <row r="44" s="1" customFormat="1" ht="14.25" customHeight="1" spans="1:28">
      <c r="A44" s="4"/>
      <c r="B44" s="48"/>
      <c r="C44" s="5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52"/>
      <c r="P44" s="48"/>
      <c r="Q44" s="29"/>
      <c r="R44" s="30"/>
      <c r="S44" s="31"/>
      <c r="T44" s="32"/>
      <c r="U44" s="33"/>
      <c r="V44" s="34"/>
      <c r="W44" s="34"/>
      <c r="X44" s="35"/>
      <c r="Y44" s="45"/>
      <c r="Z44" s="70"/>
      <c r="AA44" s="70"/>
      <c r="AB44" s="39"/>
    </row>
    <row r="45" s="1" customFormat="1" ht="14.25" customHeight="1" spans="1:28">
      <c r="A45" s="4"/>
      <c r="B45" s="48"/>
      <c r="C45" s="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52"/>
      <c r="P45" s="48"/>
      <c r="Q45" s="29"/>
      <c r="R45" s="30"/>
      <c r="S45" s="31"/>
      <c r="T45" s="32"/>
      <c r="U45" s="33"/>
      <c r="V45" s="34"/>
      <c r="W45" s="34"/>
      <c r="X45" s="35"/>
      <c r="Y45" s="45"/>
      <c r="Z45" s="70"/>
      <c r="AA45" s="70"/>
      <c r="AB45" s="39"/>
    </row>
    <row r="46" s="1" customFormat="1" ht="14.25" customHeight="1" spans="1:28">
      <c r="A46" s="4"/>
      <c r="B46" s="48"/>
      <c r="C46" s="5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52"/>
      <c r="P46" s="48"/>
      <c r="Q46" s="29"/>
      <c r="R46" s="30"/>
      <c r="S46" s="31"/>
      <c r="T46" s="32"/>
      <c r="U46" s="33"/>
      <c r="V46" s="34"/>
      <c r="W46" s="34"/>
      <c r="X46" s="35"/>
      <c r="Y46" s="45"/>
      <c r="Z46" s="70"/>
      <c r="AA46" s="70"/>
      <c r="AB46" s="39"/>
    </row>
    <row r="47" s="1" customFormat="1" ht="14.25" customHeight="1" spans="1:28">
      <c r="A47" s="4"/>
      <c r="B47" s="48"/>
      <c r="C47" s="5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52"/>
      <c r="P47" s="48"/>
      <c r="Q47" s="29"/>
      <c r="R47" s="30"/>
      <c r="S47" s="31"/>
      <c r="T47" s="32"/>
      <c r="U47" s="33"/>
      <c r="V47" s="34"/>
      <c r="W47" s="34"/>
      <c r="X47" s="35"/>
      <c r="Y47" s="45"/>
      <c r="Z47" s="70"/>
      <c r="AA47" s="70"/>
      <c r="AB47" s="39"/>
    </row>
    <row r="48" s="1" customFormat="1" ht="14.25" customHeight="1" spans="1:28">
      <c r="A48" s="4"/>
      <c r="B48" s="48"/>
      <c r="C48" s="5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52"/>
      <c r="P48" s="48"/>
      <c r="Q48" s="29"/>
      <c r="R48" s="30"/>
      <c r="S48" s="31"/>
      <c r="T48" s="32"/>
      <c r="U48" s="33"/>
      <c r="V48" s="34"/>
      <c r="W48" s="34"/>
      <c r="X48" s="35"/>
      <c r="Y48" s="45"/>
      <c r="Z48" s="70"/>
      <c r="AA48" s="70"/>
      <c r="AB48" s="39"/>
    </row>
    <row r="49" s="1" customFormat="1" ht="14.25" customHeight="1" spans="1:28">
      <c r="A49" s="4"/>
      <c r="B49" s="48"/>
      <c r="C49" s="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52"/>
      <c r="P49" s="48"/>
      <c r="Q49" s="29"/>
      <c r="R49" s="30"/>
      <c r="S49" s="31"/>
      <c r="T49" s="32"/>
      <c r="U49" s="33"/>
      <c r="V49" s="34"/>
      <c r="W49" s="34"/>
      <c r="X49" s="35"/>
      <c r="Y49" s="45"/>
      <c r="Z49" s="70"/>
      <c r="AA49" s="70"/>
      <c r="AB49" s="39"/>
    </row>
    <row r="50" s="1" customFormat="1" ht="14.25" customHeight="1" spans="1:28">
      <c r="A50" s="4"/>
      <c r="B50" s="48"/>
      <c r="C50" s="5"/>
      <c r="D50" s="48"/>
      <c r="E50" s="49"/>
      <c r="F50" s="48"/>
      <c r="G50" s="48"/>
      <c r="H50" s="48"/>
      <c r="I50" s="48"/>
      <c r="J50" s="48"/>
      <c r="K50" s="48"/>
      <c r="L50" s="48"/>
      <c r="M50" s="48"/>
      <c r="N50" s="48"/>
      <c r="O50" s="52"/>
      <c r="P50" s="48"/>
      <c r="Q50" s="29"/>
      <c r="R50" s="30"/>
      <c r="S50" s="31"/>
      <c r="T50" s="32"/>
      <c r="U50" s="33"/>
      <c r="V50" s="34"/>
      <c r="W50" s="34"/>
      <c r="X50" s="35"/>
      <c r="Y50" s="45"/>
      <c r="Z50" s="70"/>
      <c r="AA50" s="70"/>
      <c r="AB50" s="39"/>
    </row>
    <row r="51" s="1" customFormat="1" ht="14.25" customHeight="1" spans="1:28">
      <c r="A51" s="4"/>
      <c r="B51" s="48"/>
      <c r="C51" s="5"/>
      <c r="D51" s="48"/>
      <c r="E51" s="49"/>
      <c r="F51" s="48"/>
      <c r="G51" s="48"/>
      <c r="H51" s="48"/>
      <c r="I51" s="48"/>
      <c r="J51" s="48"/>
      <c r="K51" s="48"/>
      <c r="L51" s="48"/>
      <c r="M51" s="48"/>
      <c r="N51" s="48"/>
      <c r="O51" s="52"/>
      <c r="P51" s="48"/>
      <c r="Q51" s="29"/>
      <c r="R51" s="30"/>
      <c r="S51" s="31"/>
      <c r="T51" s="32"/>
      <c r="U51" s="33"/>
      <c r="V51" s="34"/>
      <c r="W51" s="34"/>
      <c r="X51" s="35"/>
      <c r="Y51" s="45"/>
      <c r="Z51" s="70"/>
      <c r="AA51" s="70"/>
      <c r="AB51" s="39"/>
    </row>
    <row r="52" s="1" customFormat="1" ht="14.25" customHeight="1" spans="1:28">
      <c r="A52" s="4"/>
      <c r="B52" s="48"/>
      <c r="C52" s="5"/>
      <c r="D52" s="48"/>
      <c r="E52" s="49"/>
      <c r="F52" s="48"/>
      <c r="G52" s="48"/>
      <c r="H52" s="48"/>
      <c r="I52" s="48"/>
      <c r="J52" s="48"/>
      <c r="K52" s="48"/>
      <c r="L52" s="48"/>
      <c r="M52" s="48"/>
      <c r="N52" s="48"/>
      <c r="O52" s="52"/>
      <c r="P52" s="48"/>
      <c r="Q52" s="29"/>
      <c r="R52" s="30"/>
      <c r="S52" s="31"/>
      <c r="T52" s="32"/>
      <c r="U52" s="33"/>
      <c r="V52" s="34"/>
      <c r="W52" s="34"/>
      <c r="X52" s="35"/>
      <c r="Y52" s="45"/>
      <c r="Z52" s="70"/>
      <c r="AA52" s="70"/>
      <c r="AB52" s="39"/>
    </row>
    <row r="53" s="1" customFormat="1" ht="14.25" customHeight="1" spans="1:28">
      <c r="A53" s="4"/>
      <c r="B53" s="48"/>
      <c r="C53" s="5"/>
      <c r="D53" s="48"/>
      <c r="E53" s="49"/>
      <c r="F53" s="48"/>
      <c r="G53" s="48"/>
      <c r="H53" s="48"/>
      <c r="I53" s="48"/>
      <c r="J53" s="48"/>
      <c r="K53" s="48"/>
      <c r="L53" s="48"/>
      <c r="M53" s="48"/>
      <c r="N53" s="48"/>
      <c r="O53" s="52"/>
      <c r="P53" s="48"/>
      <c r="Q53" s="29"/>
      <c r="R53" s="30"/>
      <c r="S53" s="31"/>
      <c r="T53" s="32"/>
      <c r="U53" s="33"/>
      <c r="V53" s="34"/>
      <c r="W53" s="34"/>
      <c r="X53" s="35"/>
      <c r="Y53" s="45"/>
      <c r="Z53" s="70"/>
      <c r="AA53" s="70"/>
      <c r="AB53" s="39"/>
    </row>
    <row r="54" s="1" customFormat="1" ht="14.25" customHeight="1" spans="1:28">
      <c r="A54" s="4"/>
      <c r="B54" s="48"/>
      <c r="C54" s="5"/>
      <c r="D54" s="48"/>
      <c r="E54" s="49"/>
      <c r="F54" s="48"/>
      <c r="G54" s="48"/>
      <c r="H54" s="48"/>
      <c r="I54" s="48"/>
      <c r="J54" s="48"/>
      <c r="K54" s="48"/>
      <c r="L54" s="48"/>
      <c r="M54" s="48"/>
      <c r="N54" s="48"/>
      <c r="O54" s="52"/>
      <c r="P54" s="48"/>
      <c r="Q54" s="29"/>
      <c r="R54" s="30"/>
      <c r="S54" s="31"/>
      <c r="T54" s="32"/>
      <c r="U54" s="33"/>
      <c r="V54" s="34"/>
      <c r="W54" s="34"/>
      <c r="X54" s="35"/>
      <c r="Y54" s="45"/>
      <c r="Z54" s="70"/>
      <c r="AA54" s="70"/>
      <c r="AB54" s="39"/>
    </row>
    <row r="55" s="1" customFormat="1" ht="14.25" customHeight="1" spans="1:28">
      <c r="A55" s="4"/>
      <c r="B55" s="48"/>
      <c r="C55" s="5"/>
      <c r="D55" s="48"/>
      <c r="E55" s="49"/>
      <c r="F55" s="48"/>
      <c r="G55" s="48"/>
      <c r="H55" s="48"/>
      <c r="I55" s="48"/>
      <c r="J55" s="48"/>
      <c r="K55" s="48"/>
      <c r="L55" s="48"/>
      <c r="M55" s="48"/>
      <c r="N55" s="48"/>
      <c r="O55" s="52"/>
      <c r="P55" s="48"/>
      <c r="Q55" s="29"/>
      <c r="R55" s="30"/>
      <c r="S55" s="31"/>
      <c r="T55" s="32"/>
      <c r="U55" s="33"/>
      <c r="V55" s="34"/>
      <c r="W55" s="34"/>
      <c r="X55" s="35"/>
      <c r="Y55" s="45"/>
      <c r="Z55" s="70"/>
      <c r="AA55" s="70"/>
      <c r="AB55" s="39"/>
    </row>
    <row r="56" s="1" customFormat="1" ht="14.25" customHeight="1" spans="1:28">
      <c r="A56" s="4"/>
      <c r="B56" s="48"/>
      <c r="C56" s="5"/>
      <c r="D56" s="48"/>
      <c r="E56" s="49"/>
      <c r="F56" s="48"/>
      <c r="G56" s="48"/>
      <c r="H56" s="48"/>
      <c r="I56" s="48"/>
      <c r="J56" s="48"/>
      <c r="K56" s="48"/>
      <c r="L56" s="48"/>
      <c r="M56" s="48"/>
      <c r="N56" s="48"/>
      <c r="O56" s="52"/>
      <c r="P56" s="48"/>
      <c r="Q56" s="29"/>
      <c r="R56" s="30"/>
      <c r="S56" s="31"/>
      <c r="T56" s="32"/>
      <c r="U56" s="33"/>
      <c r="V56" s="34"/>
      <c r="W56" s="34"/>
      <c r="X56" s="35"/>
      <c r="Y56" s="45"/>
      <c r="Z56" s="70"/>
      <c r="AA56" s="70"/>
      <c r="AB56" s="39"/>
    </row>
    <row r="57" s="1" customFormat="1" ht="14.25" customHeight="1" spans="1:28">
      <c r="A57" s="4"/>
      <c r="B57" s="48"/>
      <c r="C57" s="5"/>
      <c r="D57" s="48"/>
      <c r="E57" s="49"/>
      <c r="F57" s="48"/>
      <c r="G57" s="48"/>
      <c r="H57" s="48"/>
      <c r="I57" s="48"/>
      <c r="J57" s="48"/>
      <c r="K57" s="48"/>
      <c r="L57" s="48"/>
      <c r="M57" s="48"/>
      <c r="N57" s="48"/>
      <c r="O57" s="52"/>
      <c r="P57" s="48"/>
      <c r="Q57" s="29"/>
      <c r="R57" s="30"/>
      <c r="S57" s="31"/>
      <c r="T57" s="32"/>
      <c r="U57" s="33"/>
      <c r="V57" s="34"/>
      <c r="W57" s="34"/>
      <c r="X57" s="35"/>
      <c r="Y57" s="45"/>
      <c r="Z57" s="69"/>
      <c r="AA57" s="70"/>
      <c r="AB57" s="39"/>
    </row>
    <row r="58" s="1" customFormat="1" ht="14.25" customHeight="1" spans="1:28">
      <c r="A58" s="4"/>
      <c r="B58" s="48"/>
      <c r="C58" s="5"/>
      <c r="D58" s="48"/>
      <c r="E58" s="49"/>
      <c r="F58" s="48"/>
      <c r="G58" s="48"/>
      <c r="H58" s="48"/>
      <c r="I58" s="48"/>
      <c r="J58" s="48"/>
      <c r="K58" s="48"/>
      <c r="L58" s="48"/>
      <c r="M58" s="48"/>
      <c r="N58" s="48"/>
      <c r="O58" s="52"/>
      <c r="P58" s="48"/>
      <c r="Q58" s="29"/>
      <c r="R58" s="30"/>
      <c r="S58" s="31"/>
      <c r="T58" s="32"/>
      <c r="U58" s="33"/>
      <c r="V58" s="34"/>
      <c r="W58" s="34"/>
      <c r="X58" s="35"/>
      <c r="Y58" s="45"/>
      <c r="Z58" s="69"/>
      <c r="AA58" s="70"/>
      <c r="AB58" s="39"/>
    </row>
    <row r="59" s="1" customFormat="1" ht="14.25" customHeight="1" spans="1:28">
      <c r="A59" s="4"/>
      <c r="B59" s="48"/>
      <c r="C59" s="5"/>
      <c r="D59" s="48"/>
      <c r="E59" s="49"/>
      <c r="F59" s="48"/>
      <c r="G59" s="48"/>
      <c r="H59" s="48"/>
      <c r="I59" s="48"/>
      <c r="J59" s="53"/>
      <c r="K59" s="53"/>
      <c r="L59" s="53"/>
      <c r="M59" s="53"/>
      <c r="N59" s="53"/>
      <c r="O59" s="52"/>
      <c r="P59" s="48"/>
      <c r="Q59" s="29"/>
      <c r="R59" s="30"/>
      <c r="S59" s="31"/>
      <c r="T59" s="32"/>
      <c r="U59" s="33"/>
      <c r="V59" s="34"/>
      <c r="W59" s="34"/>
      <c r="X59" s="35"/>
      <c r="Y59" s="45"/>
      <c r="Z59" s="69"/>
      <c r="AA59" s="70"/>
      <c r="AB59" s="39"/>
    </row>
    <row r="60" s="1" customFormat="1" ht="14.25" customHeight="1" spans="1:28">
      <c r="A60" s="4"/>
      <c r="B60" s="48"/>
      <c r="C60" s="5"/>
      <c r="D60" s="48"/>
      <c r="E60" s="49"/>
      <c r="F60" s="48"/>
      <c r="G60" s="48"/>
      <c r="H60" s="48"/>
      <c r="I60" s="48"/>
      <c r="J60" s="48"/>
      <c r="K60" s="48"/>
      <c r="L60" s="48"/>
      <c r="M60" s="48"/>
      <c r="N60" s="48"/>
      <c r="O60" s="52"/>
      <c r="P60" s="48"/>
      <c r="Q60" s="29"/>
      <c r="R60" s="30"/>
      <c r="S60" s="31"/>
      <c r="T60" s="32"/>
      <c r="U60" s="33"/>
      <c r="V60" s="34"/>
      <c r="W60" s="34"/>
      <c r="X60" s="35"/>
      <c r="Y60" s="45"/>
      <c r="Z60" s="69"/>
      <c r="AA60" s="70"/>
      <c r="AB60" s="39"/>
    </row>
    <row r="61" s="1" customFormat="1" ht="14.25" customHeight="1" spans="1:28">
      <c r="A61" s="4"/>
      <c r="B61" s="48"/>
      <c r="C61" s="5"/>
      <c r="D61" s="48"/>
      <c r="E61" s="49"/>
      <c r="F61" s="48"/>
      <c r="G61" s="48"/>
      <c r="H61" s="48"/>
      <c r="I61" s="48"/>
      <c r="J61" s="48"/>
      <c r="K61" s="48"/>
      <c r="L61" s="48"/>
      <c r="M61" s="48"/>
      <c r="N61" s="48"/>
      <c r="O61" s="52"/>
      <c r="P61" s="48"/>
      <c r="Q61" s="29"/>
      <c r="R61" s="30"/>
      <c r="S61" s="31"/>
      <c r="T61" s="32"/>
      <c r="U61" s="33"/>
      <c r="V61" s="34"/>
      <c r="W61" s="34"/>
      <c r="X61" s="35"/>
      <c r="Y61" s="45"/>
      <c r="Z61" s="69"/>
      <c r="AA61" s="70"/>
      <c r="AB61" s="39"/>
    </row>
    <row r="62" s="1" customFormat="1" ht="14.25" customHeight="1" spans="1:28">
      <c r="A62" s="4"/>
      <c r="B62" s="48"/>
      <c r="C62" s="5"/>
      <c r="D62" s="48"/>
      <c r="E62" s="49"/>
      <c r="F62" s="48"/>
      <c r="G62" s="48"/>
      <c r="H62" s="48"/>
      <c r="I62" s="48"/>
      <c r="J62" s="48"/>
      <c r="K62" s="48"/>
      <c r="L62" s="48"/>
      <c r="M62" s="48"/>
      <c r="N62" s="48"/>
      <c r="O62" s="52"/>
      <c r="P62" s="48"/>
      <c r="Q62" s="29"/>
      <c r="R62" s="30"/>
      <c r="S62" s="31"/>
      <c r="T62" s="32"/>
      <c r="U62" s="33"/>
      <c r="V62" s="34"/>
      <c r="W62" s="34"/>
      <c r="X62" s="35"/>
      <c r="Y62" s="45"/>
      <c r="Z62" s="70"/>
      <c r="AA62" s="70"/>
      <c r="AB62" s="39"/>
    </row>
    <row r="63" s="1" customFormat="1" ht="14.25" customHeight="1" spans="1:28">
      <c r="A63" s="4"/>
      <c r="B63" s="48"/>
      <c r="C63" s="5"/>
      <c r="D63" s="48"/>
      <c r="E63" s="49"/>
      <c r="F63" s="48"/>
      <c r="G63" s="48"/>
      <c r="H63" s="48"/>
      <c r="I63" s="48"/>
      <c r="J63" s="48"/>
      <c r="K63" s="48"/>
      <c r="L63" s="48"/>
      <c r="M63" s="48"/>
      <c r="N63" s="48"/>
      <c r="O63" s="52"/>
      <c r="P63" s="48"/>
      <c r="Q63" s="29"/>
      <c r="R63" s="30"/>
      <c r="S63" s="31"/>
      <c r="T63" s="32"/>
      <c r="U63" s="33"/>
      <c r="V63" s="34"/>
      <c r="W63" s="34"/>
      <c r="X63" s="35"/>
      <c r="Y63" s="45"/>
      <c r="Z63" s="70"/>
      <c r="AA63" s="70"/>
      <c r="AB63" s="39"/>
    </row>
    <row r="64" s="1" customFormat="1" ht="14.25" customHeight="1" spans="1:28">
      <c r="A64" s="4"/>
      <c r="B64" s="48"/>
      <c r="C64" s="5"/>
      <c r="D64" s="48"/>
      <c r="E64" s="49"/>
      <c r="F64" s="48"/>
      <c r="G64" s="48"/>
      <c r="H64" s="48"/>
      <c r="I64" s="48"/>
      <c r="J64" s="48"/>
      <c r="K64" s="48"/>
      <c r="L64" s="48"/>
      <c r="M64" s="48"/>
      <c r="N64" s="48"/>
      <c r="O64" s="52"/>
      <c r="P64" s="48"/>
      <c r="Q64" s="29"/>
      <c r="R64" s="30"/>
      <c r="S64" s="31"/>
      <c r="T64" s="32"/>
      <c r="U64" s="33"/>
      <c r="V64" s="34"/>
      <c r="W64" s="34"/>
      <c r="X64" s="35"/>
      <c r="Y64" s="45"/>
      <c r="Z64" s="70"/>
      <c r="AA64" s="70"/>
      <c r="AB64" s="39"/>
    </row>
  </sheetData>
  <mergeCells count="3">
    <mergeCell ref="A1:R2"/>
    <mergeCell ref="S1:W2"/>
    <mergeCell ref="X1:Z2"/>
  </mergeCells>
  <conditionalFormatting sqref="V51">
    <cfRule type="expression" dxfId="0" priority="13">
      <formula>$V51&gt;$S51</formula>
    </cfRule>
  </conditionalFormatting>
  <conditionalFormatting sqref="W51">
    <cfRule type="cellIs" dxfId="1" priority="26" operator="lessThan">
      <formula>0</formula>
    </cfRule>
  </conditionalFormatting>
  <conditionalFormatting sqref="V52">
    <cfRule type="expression" dxfId="0" priority="12">
      <formula>$V52&gt;$S52</formula>
    </cfRule>
  </conditionalFormatting>
  <conditionalFormatting sqref="W52">
    <cfRule type="cellIs" dxfId="1" priority="25" operator="lessThan">
      <formula>0</formula>
    </cfRule>
  </conditionalFormatting>
  <conditionalFormatting sqref="V53">
    <cfRule type="expression" dxfId="0" priority="11">
      <formula>$V53&gt;$S53</formula>
    </cfRule>
  </conditionalFormatting>
  <conditionalFormatting sqref="W53">
    <cfRule type="cellIs" dxfId="1" priority="24" operator="lessThan">
      <formula>0</formula>
    </cfRule>
  </conditionalFormatting>
  <conditionalFormatting sqref="V54">
    <cfRule type="expression" dxfId="0" priority="10">
      <formula>$V54&gt;$S54</formula>
    </cfRule>
  </conditionalFormatting>
  <conditionalFormatting sqref="W54">
    <cfRule type="cellIs" dxfId="1" priority="23" operator="lessThan">
      <formula>0</formula>
    </cfRule>
  </conditionalFormatting>
  <conditionalFormatting sqref="V55">
    <cfRule type="expression" dxfId="0" priority="9">
      <formula>$V55&gt;$S55</formula>
    </cfRule>
  </conditionalFormatting>
  <conditionalFormatting sqref="W55">
    <cfRule type="cellIs" dxfId="1" priority="22" operator="lessThan">
      <formula>0</formula>
    </cfRule>
  </conditionalFormatting>
  <conditionalFormatting sqref="V56">
    <cfRule type="expression" dxfId="0" priority="8">
      <formula>$V56&gt;$S56</formula>
    </cfRule>
  </conditionalFormatting>
  <conditionalFormatting sqref="W56">
    <cfRule type="cellIs" dxfId="1" priority="21" operator="lessThan">
      <formula>0</formula>
    </cfRule>
  </conditionalFormatting>
  <conditionalFormatting sqref="V57">
    <cfRule type="expression" dxfId="0" priority="7">
      <formula>$V57&gt;$S57</formula>
    </cfRule>
  </conditionalFormatting>
  <conditionalFormatting sqref="W57">
    <cfRule type="cellIs" dxfId="1" priority="20" operator="lessThan">
      <formula>0</formula>
    </cfRule>
  </conditionalFormatting>
  <conditionalFormatting sqref="V60">
    <cfRule type="expression" dxfId="0" priority="5">
      <formula>$V60&gt;$S60</formula>
    </cfRule>
  </conditionalFormatting>
  <conditionalFormatting sqref="W60">
    <cfRule type="cellIs" dxfId="1" priority="18" operator="lessThan">
      <formula>0</formula>
    </cfRule>
  </conditionalFormatting>
  <conditionalFormatting sqref="V61">
    <cfRule type="expression" dxfId="0" priority="4">
      <formula>$V61&gt;$S61</formula>
    </cfRule>
  </conditionalFormatting>
  <conditionalFormatting sqref="W61">
    <cfRule type="cellIs" dxfId="1" priority="17" operator="lessThan">
      <formula>0</formula>
    </cfRule>
  </conditionalFormatting>
  <conditionalFormatting sqref="V62">
    <cfRule type="expression" dxfId="0" priority="3">
      <formula>$V62&gt;$S62</formula>
    </cfRule>
  </conditionalFormatting>
  <conditionalFormatting sqref="W62">
    <cfRule type="cellIs" dxfId="1" priority="16" operator="lessThan">
      <formula>0</formula>
    </cfRule>
  </conditionalFormatting>
  <conditionalFormatting sqref="V63">
    <cfRule type="expression" dxfId="0" priority="2">
      <formula>$V63&gt;$S63</formula>
    </cfRule>
  </conditionalFormatting>
  <conditionalFormatting sqref="W63">
    <cfRule type="cellIs" dxfId="1" priority="15" operator="lessThan">
      <formula>0</formula>
    </cfRule>
  </conditionalFormatting>
  <conditionalFormatting sqref="V64">
    <cfRule type="expression" dxfId="0" priority="1">
      <formula>$V64&gt;$S64</formula>
    </cfRule>
  </conditionalFormatting>
  <conditionalFormatting sqref="W64">
    <cfRule type="cellIs" dxfId="1" priority="14" operator="lessThan">
      <formula>0</formula>
    </cfRule>
  </conditionalFormatting>
  <conditionalFormatting sqref="V3:V50">
    <cfRule type="expression" dxfId="0" priority="27">
      <formula>$V3&gt;$S3</formula>
    </cfRule>
  </conditionalFormatting>
  <conditionalFormatting sqref="V58:V59">
    <cfRule type="expression" dxfId="0" priority="6">
      <formula>$V58&gt;$S58</formula>
    </cfRule>
  </conditionalFormatting>
  <conditionalFormatting sqref="W3:W50">
    <cfRule type="cellIs" dxfId="1" priority="28" operator="lessThan">
      <formula>0</formula>
    </cfRule>
  </conditionalFormatting>
  <conditionalFormatting sqref="W58:W59">
    <cfRule type="cellIs" dxfId="1" priority="19" operator="lessThan">
      <formula>0</formula>
    </cfRule>
  </conditionalFormatting>
  <dataValidations count="2">
    <dataValidation type="list" allowBlank="1" showInputMessage="1" showErrorMessage="1" sqref="C1:C3">
      <formula1>"深圳福达通,康为,新浪潮,湖南飞英达,志奋领"</formula1>
    </dataValidation>
    <dataValidation type="list" allowBlank="1" showInputMessage="1" showErrorMessage="1" sqref="C4:C64">
      <formula1>"深圳福达通,康为,新浪潮,湖南飞英达,志奋领,腾马"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"/>
  <sheetViews>
    <sheetView tabSelected="1" zoomScale="85" zoomScaleNormal="85" workbookViewId="0">
      <selection activeCell="B6" sqref="B6"/>
    </sheetView>
  </sheetViews>
  <sheetFormatPr defaultColWidth="9" defaultRowHeight="14.4" outlineLevelRow="5"/>
  <cols>
    <col min="1" max="1" width="15.4259259259259" style="3" customWidth="1"/>
    <col min="2" max="2" width="11.8888888888889" style="3" customWidth="1"/>
    <col min="3" max="3" width="13.3333333333333" style="3" customWidth="1"/>
    <col min="4" max="4" width="7" style="3" customWidth="1"/>
    <col min="5" max="5" width="30.0555555555556" style="3" customWidth="1"/>
    <col min="6" max="6" width="11.1018518518519" style="3" customWidth="1"/>
    <col min="7" max="7" width="9" style="3"/>
    <col min="8" max="8" width="18.7314814814815" style="3" customWidth="1"/>
    <col min="9" max="9" width="48.8796296296296" style="3" customWidth="1"/>
    <col min="10" max="10" width="21.1666666666667" style="3" customWidth="1"/>
    <col min="11" max="11" width="9" style="3"/>
    <col min="12" max="12" width="13.8611111111111" style="3" customWidth="1"/>
    <col min="13" max="13" width="14.5092592592593" style="3" customWidth="1"/>
    <col min="14" max="14" width="12.8888888888889" style="3"/>
    <col min="15" max="15" width="9" style="3"/>
    <col min="16" max="16" width="12.8888888888889" style="3"/>
    <col min="17" max="23" width="9" style="3"/>
    <col min="24" max="24" width="11.3703703703704" style="3" customWidth="1"/>
    <col min="25" max="25" width="9" style="3"/>
    <col min="26" max="26" width="12.7314814814815" style="3"/>
    <col min="27" max="30" width="9" style="3"/>
    <col min="31" max="31" width="11.1851851851852" style="3"/>
    <col min="32" max="16384" width="9" style="3"/>
  </cols>
  <sheetData>
    <row r="1" s="1" customFormat="1" ht="14.25" customHeight="1" spans="1:28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9"/>
      <c r="L1" s="9"/>
      <c r="M1" s="9"/>
      <c r="N1" s="9"/>
      <c r="O1" s="10"/>
      <c r="P1" s="9"/>
      <c r="Q1" s="9"/>
      <c r="R1" s="10"/>
      <c r="S1" s="15" t="s">
        <v>1</v>
      </c>
      <c r="T1" s="15"/>
      <c r="U1" s="16"/>
      <c r="V1" s="17"/>
      <c r="W1" s="16"/>
      <c r="X1" s="18" t="s">
        <v>2</v>
      </c>
      <c r="Y1" s="36"/>
      <c r="Z1" s="37"/>
      <c r="AA1" s="38"/>
      <c r="AB1" s="39"/>
    </row>
    <row r="2" s="1" customFormat="1" ht="14.25" customHeight="1" spans="1:28">
      <c r="A2" s="4"/>
      <c r="B2" s="4"/>
      <c r="C2" s="5"/>
      <c r="D2" s="4"/>
      <c r="E2" s="4"/>
      <c r="F2" s="4"/>
      <c r="G2" s="4"/>
      <c r="H2" s="4"/>
      <c r="I2" s="4"/>
      <c r="J2" s="4"/>
      <c r="K2" s="9"/>
      <c r="L2" s="9"/>
      <c r="M2" s="9"/>
      <c r="N2" s="9"/>
      <c r="O2" s="10"/>
      <c r="P2" s="9"/>
      <c r="Q2" s="9"/>
      <c r="R2" s="10"/>
      <c r="S2" s="19"/>
      <c r="T2" s="19"/>
      <c r="U2" s="20"/>
      <c r="V2" s="21"/>
      <c r="W2" s="22"/>
      <c r="X2" s="23"/>
      <c r="Y2" s="40"/>
      <c r="Z2" s="41"/>
      <c r="AB2" s="39"/>
    </row>
    <row r="3" s="2" customFormat="1" ht="38" customHeight="1" spans="1:31">
      <c r="A3" s="6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11" t="s">
        <v>17</v>
      </c>
      <c r="P3" s="6" t="s">
        <v>18</v>
      </c>
      <c r="Q3" s="6" t="s">
        <v>19</v>
      </c>
      <c r="R3" s="24" t="s">
        <v>20</v>
      </c>
      <c r="S3" s="25" t="s">
        <v>21</v>
      </c>
      <c r="T3" s="25" t="s">
        <v>22</v>
      </c>
      <c r="U3" s="25" t="s">
        <v>23</v>
      </c>
      <c r="V3" s="26" t="s">
        <v>24</v>
      </c>
      <c r="W3" s="27" t="s">
        <v>25</v>
      </c>
      <c r="X3" s="28" t="s">
        <v>26</v>
      </c>
      <c r="Y3" s="42" t="s">
        <v>27</v>
      </c>
      <c r="Z3" s="43" t="s">
        <v>28</v>
      </c>
      <c r="AA3" s="37" t="s">
        <v>29</v>
      </c>
      <c r="AB3" s="44" t="s">
        <v>30</v>
      </c>
      <c r="AE3" s="2" t="s">
        <v>31</v>
      </c>
    </row>
    <row r="4" s="1" customFormat="1" ht="14.25" customHeight="1" spans="1:31">
      <c r="A4" s="4">
        <v>20241201</v>
      </c>
      <c r="B4" s="8">
        <v>45627</v>
      </c>
      <c r="C4" s="5" t="s">
        <v>40</v>
      </c>
      <c r="D4" s="4" t="s">
        <v>41</v>
      </c>
      <c r="E4" s="6" t="s">
        <v>42</v>
      </c>
      <c r="F4" s="4" t="s">
        <v>43</v>
      </c>
      <c r="G4" s="4" t="s">
        <v>44</v>
      </c>
      <c r="H4" s="4" t="s">
        <v>45</v>
      </c>
      <c r="I4" s="12" t="s">
        <v>46</v>
      </c>
      <c r="J4" s="4" t="s">
        <v>47</v>
      </c>
      <c r="K4" s="9">
        <v>20</v>
      </c>
      <c r="L4" s="13">
        <v>1327.43</v>
      </c>
      <c r="M4" s="9">
        <v>1868.32</v>
      </c>
      <c r="N4" s="9">
        <f>M4-L4</f>
        <v>540.89</v>
      </c>
      <c r="O4" s="14">
        <f>IF(AND($N4&lt;&gt;0,$M4&lt;&gt;0),$N4/$M4,"")</f>
        <v>0.289506080328852</v>
      </c>
      <c r="P4" s="9">
        <f>M4*0.03</f>
        <v>56.0496</v>
      </c>
      <c r="Q4" s="29">
        <f>P4*K4</f>
        <v>1120.992</v>
      </c>
      <c r="R4" s="30">
        <f>IF(AND($P4&lt;&gt;0,$M4&lt;&gt;0),$P4/$M4,"")</f>
        <v>0.03</v>
      </c>
      <c r="S4" s="31">
        <f>IF(AND(($N4*$K4-$Q4)&lt;&gt;0,($M4*$K4)&lt;&gt;0),($N4*$K4-$Q4)/($M4*$K4),"")</f>
        <v>0.259506080328852</v>
      </c>
      <c r="T4" s="32">
        <f>IF($C4="深圳福达通",21%,IF($C4="康为",25%,IF($C4="新浪潮",25%,IF($C4="湖南飞英达",24%,IF($C4="志奋领",25%,IF($C4="腾马",25%))))))</f>
        <v>0.24</v>
      </c>
      <c r="U4" s="33">
        <v>0.06</v>
      </c>
      <c r="V4" s="34">
        <f>IF(T4-U4+R4&gt;0,T4-U4+R4,IF(T4-U4+R4=0,""))</f>
        <v>0.21</v>
      </c>
      <c r="W4" s="34" t="str">
        <f>IF(S4-V4&lt;0,S4-V4,IF(S4-V4&gt;0,""))</f>
        <v/>
      </c>
      <c r="X4" s="35" t="str">
        <f>IFERROR(SUMIF([1]商务费用支付申请!$A:$A,$A4,[1]商务费用支付申请!$C:$C),"")</f>
        <v/>
      </c>
      <c r="Y4" s="45" t="e">
        <f>IF(AND(($N4*$K4-$X4)&lt;&gt;0,($M4*$K4)&lt;&gt;0),($N4*$K4-$X4)/($M4*$K4),"")</f>
        <v>#VALUE!</v>
      </c>
      <c r="Z4" s="46"/>
      <c r="AA4" s="46" t="e">
        <f>IF(AB4=0,"已完结","")</f>
        <v>#VALUE!</v>
      </c>
      <c r="AB4" s="39" t="e">
        <f>X4-Q4</f>
        <v>#VALUE!</v>
      </c>
      <c r="AE4" s="47"/>
    </row>
    <row r="5" s="1" customFormat="1" ht="14.25" customHeight="1" spans="1:31">
      <c r="A5" s="4">
        <v>20240201</v>
      </c>
      <c r="B5" s="8">
        <v>45627</v>
      </c>
      <c r="C5" s="5" t="s">
        <v>40</v>
      </c>
      <c r="D5" s="4" t="s">
        <v>41</v>
      </c>
      <c r="E5" s="6" t="s">
        <v>42</v>
      </c>
      <c r="F5" s="4" t="s">
        <v>43</v>
      </c>
      <c r="G5" s="4" t="s">
        <v>44</v>
      </c>
      <c r="H5" s="4" t="s">
        <v>45</v>
      </c>
      <c r="I5" s="12" t="s">
        <v>48</v>
      </c>
      <c r="J5" s="4" t="s">
        <v>49</v>
      </c>
      <c r="K5" s="9">
        <v>7</v>
      </c>
      <c r="L5" s="13">
        <v>353.98</v>
      </c>
      <c r="M5" s="9">
        <v>499.29</v>
      </c>
      <c r="N5" s="9">
        <f>M5-L5</f>
        <v>145.31</v>
      </c>
      <c r="O5" s="14">
        <f>IF(AND($N5&lt;&gt;0,$M5&lt;&gt;0),$N5/$M5,"")</f>
        <v>0.29103326723948</v>
      </c>
      <c r="P5" s="9">
        <f>M5*0.03</f>
        <v>14.9787</v>
      </c>
      <c r="Q5" s="29">
        <f>P5*K5</f>
        <v>104.8509</v>
      </c>
      <c r="R5" s="30">
        <f>IF(AND($P5&lt;&gt;0,$M5&lt;&gt;0),$P5/$M5,"")</f>
        <v>0.03</v>
      </c>
      <c r="S5" s="31">
        <f>IF(AND(($N5*$K5-$Q5)&lt;&gt;0,($M5*$K5)&lt;&gt;0),($N5*$K5-$Q5)/($M5*$K5),"")</f>
        <v>0.26103326723948</v>
      </c>
      <c r="T5" s="32">
        <f>IF($C5="深圳福达通",21%,IF($C5="康为",25%,IF($C5="新浪潮",25%,IF($C5="湖南飞英达",24%,IF($C5="志奋领",25%,IF($C5="腾马",25%))))))</f>
        <v>0.24</v>
      </c>
      <c r="U5" s="33">
        <v>0.06</v>
      </c>
      <c r="V5" s="34">
        <f>IF(T5-U5+R5&gt;0,T5-U5+R5,IF(T5-U5+R5=0,""))</f>
        <v>0.21</v>
      </c>
      <c r="W5" s="34" t="str">
        <f>IF(S5-V5&lt;0,S5-V5,IF(S5-V5&gt;0,""))</f>
        <v/>
      </c>
      <c r="X5" s="35" t="str">
        <f>IFERROR(SUMIF([1]商务费用支付申请!$A:$A,$A5,[1]商务费用支付申请!$C:$C),"")</f>
        <v/>
      </c>
      <c r="Y5" s="45" t="e">
        <f>IF(AND(($N5*$K5-$X5)&lt;&gt;0,($M5*$K5)&lt;&gt;0),($N5*$K5-$X5)/($M5*$K5),"")</f>
        <v>#VALUE!</v>
      </c>
      <c r="Z5" s="46"/>
      <c r="AA5" s="46" t="e">
        <f>IF(AB5=0,"已完结","")</f>
        <v>#VALUE!</v>
      </c>
      <c r="AB5" s="39" t="e">
        <f>X5-Q5</f>
        <v>#VALUE!</v>
      </c>
      <c r="AE5" s="47"/>
    </row>
    <row r="6" spans="16:17">
      <c r="P6" s="3" t="s">
        <v>50</v>
      </c>
      <c r="Q6" s="3">
        <v>1226</v>
      </c>
    </row>
  </sheetData>
  <autoFilter xmlns:etc="http://www.wps.cn/officeDocument/2017/etCustomData" ref="A3:AE5" etc:filterBottomFollowUsedRange="0">
    <extLst/>
  </autoFilter>
  <mergeCells count="3">
    <mergeCell ref="A1:R2"/>
    <mergeCell ref="S1:W2"/>
    <mergeCell ref="X1:Z2"/>
  </mergeCells>
  <conditionalFormatting sqref="V5">
    <cfRule type="expression" dxfId="0" priority="7">
      <formula>$V5&gt;$S5</formula>
    </cfRule>
  </conditionalFormatting>
  <conditionalFormatting sqref="W5">
    <cfRule type="cellIs" dxfId="1" priority="8" operator="lessThan">
      <formula>0</formula>
    </cfRule>
  </conditionalFormatting>
  <conditionalFormatting sqref="V3:V4">
    <cfRule type="expression" dxfId="0" priority="40">
      <formula>$V3&gt;$S3</formula>
    </cfRule>
  </conditionalFormatting>
  <conditionalFormatting sqref="W3:W4">
    <cfRule type="cellIs" dxfId="1" priority="41" operator="lessThan">
      <formula>0</formula>
    </cfRule>
  </conditionalFormatting>
  <dataValidations count="2">
    <dataValidation type="list" allowBlank="1" showInputMessage="1" showErrorMessage="1" sqref="C4 C5">
      <formula1>"深圳福达通,康为,新浪潮,湖南飞英达,志奋领,腾马"</formula1>
    </dataValidation>
    <dataValidation type="list" allowBlank="1" showInputMessage="1" showErrorMessage="1" sqref="C1:C3">
      <formula1>"深圳福达通,康为,新浪潮,湖南飞英达,志奋领"</formula1>
    </dataValidation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商务费用表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晶丫子</cp:lastModifiedBy>
  <dcterms:created xsi:type="dcterms:W3CDTF">2024-01-02T05:42:00Z</dcterms:created>
  <dcterms:modified xsi:type="dcterms:W3CDTF">2025-02-27T02:40:50Z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4F129912165746AEBCC2B82686BEB27D_13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2052-12.1.0.20305</vt:lpwstr>
  </property>
</Properties>
</file>