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zhilin01\Desktop\"/>
    </mc:Choice>
  </mc:AlternateContent>
  <bookViews>
    <workbookView xWindow="0" yWindow="0" windowWidth="22191" windowHeight="9180"/>
  </bookViews>
  <sheets>
    <sheet name="汇总" sheetId="18" r:id="rId1"/>
    <sheet name="屏1" sheetId="17" r:id="rId2"/>
    <sheet name="屏2" sheetId="19" r:id="rId3"/>
    <sheet name="屏3" sheetId="20" r:id="rId4"/>
    <sheet name="显示示意" sheetId="13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7" l="1"/>
  <c r="I19" i="20"/>
  <c r="H19" i="20"/>
  <c r="I18" i="20"/>
  <c r="F18" i="20"/>
  <c r="I17" i="20"/>
  <c r="H17" i="20"/>
  <c r="I16" i="20"/>
  <c r="F16" i="20"/>
  <c r="I15" i="20"/>
  <c r="I14" i="20"/>
  <c r="I13" i="20"/>
  <c r="I12" i="20"/>
  <c r="I11" i="20"/>
  <c r="H11" i="20"/>
  <c r="I10" i="20"/>
  <c r="I9" i="20"/>
  <c r="I8" i="20"/>
  <c r="I7" i="20"/>
  <c r="F7" i="20"/>
  <c r="H5" i="20"/>
  <c r="D5" i="20"/>
  <c r="I4" i="20"/>
  <c r="H4" i="20"/>
  <c r="G4" i="20"/>
  <c r="E4" i="20"/>
  <c r="D4" i="20"/>
  <c r="I19" i="19"/>
  <c r="H19" i="19"/>
  <c r="I18" i="19"/>
  <c r="F18" i="19"/>
  <c r="I17" i="19"/>
  <c r="H17" i="19"/>
  <c r="I16" i="19"/>
  <c r="F16" i="19"/>
  <c r="I15" i="19"/>
  <c r="I14" i="19"/>
  <c r="I13" i="19"/>
  <c r="I12" i="19"/>
  <c r="I11" i="19"/>
  <c r="H11" i="19"/>
  <c r="I10" i="19"/>
  <c r="I9" i="19"/>
  <c r="I8" i="19"/>
  <c r="I7" i="19"/>
  <c r="F7" i="19"/>
  <c r="H5" i="19"/>
  <c r="D5" i="19"/>
  <c r="I4" i="19"/>
  <c r="H4" i="19"/>
  <c r="G4" i="19"/>
  <c r="E4" i="19"/>
  <c r="D4" i="19"/>
  <c r="I19" i="17"/>
  <c r="H19" i="17"/>
  <c r="I18" i="17"/>
  <c r="F18" i="17"/>
  <c r="I17" i="17"/>
  <c r="H17" i="17"/>
  <c r="I16" i="17"/>
  <c r="F16" i="17"/>
  <c r="I15" i="17"/>
  <c r="I14" i="17"/>
  <c r="I13" i="17"/>
  <c r="I12" i="17"/>
  <c r="I11" i="17"/>
  <c r="I10" i="17"/>
  <c r="I9" i="17"/>
  <c r="I8" i="17"/>
  <c r="I7" i="17"/>
  <c r="F7" i="17"/>
  <c r="H5" i="17"/>
  <c r="D5" i="17"/>
  <c r="I4" i="17"/>
  <c r="H4" i="17"/>
  <c r="G4" i="17"/>
  <c r="E4" i="17"/>
  <c r="D4" i="17"/>
  <c r="I20" i="20" l="1"/>
  <c r="C5" i="18" s="1"/>
  <c r="I20" i="19"/>
  <c r="C4" i="18" s="1"/>
  <c r="I20" i="17"/>
  <c r="C3" i="18" s="1"/>
  <c r="C6" i="18" l="1"/>
</calcChain>
</file>

<file path=xl/sharedStrings.xml><?xml version="1.0" encoding="utf-8"?>
<sst xmlns="http://schemas.openxmlformats.org/spreadsheetml/2006/main" count="251" uniqueCount="93">
  <si>
    <t>项目报价</t>
  </si>
  <si>
    <t>序号</t>
  </si>
  <si>
    <t>分项</t>
  </si>
  <si>
    <t>报价（元）</t>
  </si>
  <si>
    <t>屏1 P1.25</t>
  </si>
  <si>
    <t>屏2 P1.25</t>
  </si>
  <si>
    <t>屏3 P1.538</t>
  </si>
  <si>
    <t>汇总</t>
  </si>
  <si>
    <t>备注：此报价含税、运输、安装调试等费用，质保1年。</t>
  </si>
  <si>
    <t xml:space="preserve">        LED高清全彩设备清单</t>
  </si>
  <si>
    <t>点间距mm</t>
  </si>
  <si>
    <t>模组数量</t>
  </si>
  <si>
    <t>显示尺寸（m)</t>
  </si>
  <si>
    <t>面积（㎡）</t>
  </si>
  <si>
    <t>屏体尺寸（含包边）</t>
  </si>
  <si>
    <t>整屏分辨率</t>
  </si>
  <si>
    <t>总像素点数</t>
  </si>
  <si>
    <t>宽</t>
  </si>
  <si>
    <t>高</t>
  </si>
  <si>
    <t>名称</t>
  </si>
  <si>
    <t>品牌</t>
  </si>
  <si>
    <t>型号</t>
  </si>
  <si>
    <t>主要参数</t>
  </si>
  <si>
    <t>数量</t>
  </si>
  <si>
    <t>单位</t>
  </si>
  <si>
    <t>单价</t>
  </si>
  <si>
    <t>总价</t>
  </si>
  <si>
    <t>备注</t>
  </si>
  <si>
    <t>P1.2室内屏</t>
  </si>
  <si>
    <t>inspur</t>
  </si>
  <si>
    <t>LC10SNP125</t>
  </si>
  <si>
    <t>SMD表贴三合一
模组尺寸：320*160mm
刷新率：3840Hz
像素密度：640000点/㎡</t>
  </si>
  <si>
    <t>_x000D_㎡</t>
  </si>
  <si>
    <t>显示尺寸4.8米*2.24米，共10.75平方米。
模组15列14行共210张。</t>
  </si>
  <si>
    <t>接收卡</t>
  </si>
  <si>
    <t>诺瓦</t>
  </si>
  <si>
    <t>DH3208</t>
  </si>
  <si>
    <t>8路HUB320输出</t>
  </si>
  <si>
    <t>张</t>
  </si>
  <si>
    <t>电源</t>
  </si>
  <si>
    <t>思齐</t>
  </si>
  <si>
    <t>200W</t>
  </si>
  <si>
    <t>LED显示屏专用电源200W</t>
  </si>
  <si>
    <t>台</t>
  </si>
  <si>
    <t>备品备件</t>
  </si>
  <si>
    <t>定制</t>
  </si>
  <si>
    <t>1%比例，同批次模组3张、电源1台、接收卡1张</t>
  </si>
  <si>
    <t>批</t>
  </si>
  <si>
    <t>屏内线材，磁铁</t>
  </si>
  <si>
    <t>大屏所需排线，5V电源线，磁铁</t>
  </si>
  <si>
    <t>视频拼接控制器</t>
  </si>
  <si>
    <t>V1260n</t>
  </si>
  <si>
    <t>五画面；带载1040万、横向最大16384、纵向最大8192；输入:4xHDMI1.3，1xHDMI2.0,1xDP1.2；输出:16x网口</t>
  </si>
  <si>
    <t>超高清播控软件</t>
  </si>
  <si>
    <t>V2.0</t>
  </si>
  <si>
    <t>超高清播控软件V2.0</t>
  </si>
  <si>
    <t>套</t>
  </si>
  <si>
    <t>控制电脑</t>
  </si>
  <si>
    <t>i5/8G/128G+1T/4G独显，不少于1路4K@60Hz输出，支持自定义分辨率/21.5寸</t>
  </si>
  <si>
    <t>甲供</t>
  </si>
  <si>
    <t>配电柜</t>
  </si>
  <si>
    <t>中电强能</t>
  </si>
  <si>
    <t>PLC/10KW</t>
  </si>
  <si>
    <t>10KW标准PLC配电柜</t>
  </si>
  <si>
    <t>甲供380V三相五线制进项动力电缆，参考规格YJV-5*4mm²</t>
  </si>
  <si>
    <t>钢结构与装饰边</t>
  </si>
  <si>
    <t>屏体固定钢结构及包边</t>
  </si>
  <si>
    <t>㎡</t>
  </si>
  <si>
    <t>线材辅料</t>
  </si>
  <si>
    <t>国标优质</t>
  </si>
  <si>
    <t>控制器到大屏网线、视频线、配电箱到屏体电源线，接收卡之间网线，电源之间电源线等</t>
  </si>
  <si>
    <t>项</t>
  </si>
  <si>
    <t>安装调试</t>
  </si>
  <si>
    <t>所供设备的安装调试</t>
  </si>
  <si>
    <t>运输</t>
  </si>
  <si>
    <t>所供设备至甲方指定地点的一次运费</t>
  </si>
  <si>
    <t>合计</t>
  </si>
  <si>
    <t>备注：
1、此报价为现款后货，即合同签署后付款50%，生产完成发货前支付剩余50%货款；
2、此报价包含本清单内费用，如需增加将做增加另行计算；
3、质保期1年，质保期内免费上门维护；</t>
  </si>
  <si>
    <t>显示尺寸2.56米*1.92米，共4.9平方米。
模组8列12行共96张。</t>
  </si>
  <si>
    <t>1%比例，同批次模组1张、电源1台、接收卡1张</t>
  </si>
  <si>
    <t>V1160</t>
  </si>
  <si>
    <t>三画面；带载650万、横向最大10240、纵向最大8192；输入：2×HDMI1.4、1×DVI、1x3G-SDI（选配）、1×Audio ；输出：1×SDI Loop、
1×HDMI预监，1×Audio，网口×10，支持一键缩放</t>
  </si>
  <si>
    <t>支持点对点</t>
  </si>
  <si>
    <t>P1.5室内屏</t>
  </si>
  <si>
    <t>LC12SNP1538</t>
  </si>
  <si>
    <t>显示尺寸2.24米*1.6米，共3.58平方米。
模组7列10行共70张。</t>
  </si>
  <si>
    <t>DH7508-s</t>
  </si>
  <si>
    <t>8路HUB75输出</t>
  </si>
  <si>
    <t>V960</t>
  </si>
  <si>
    <t>单画面；带载260万、横向最大3840、纵向最大1920；U盘脱机播放、输入:1xUSB、1xVGA、1xDVI、1xHDMI、CVBS、1xAudio；输出:4x网口，
1xAudio；支持一键缩放</t>
  </si>
  <si>
    <t>屏1：3.84*2.08m</t>
  </si>
  <si>
    <t>屏2：2.56*1.92m</t>
  </si>
  <si>
    <t>屏3：2.24*1.6m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</si>
</sst>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8" formatCode="0.000_ "/>
    <numFmt numFmtId="179" formatCode="_ [$￥-804]* #,##0_ ;_ [$￥-804]* \-#,##0_ ;_ [$￥-804]* &quot;-&quot;??_ ;_ @_ "/>
    <numFmt numFmtId="180" formatCode="0_);[Red]\(0\)"/>
    <numFmt numFmtId="181" formatCode="#,##0.00_ "/>
    <numFmt numFmtId="182" formatCode="0_ "/>
  </numFmts>
  <fonts count="18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sz val="12"/>
      <name val="Times New Roman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0"/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178" fontId="5" fillId="0" borderId="12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43" fontId="0" fillId="0" borderId="12" xfId="1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left" vertical="center" wrapText="1"/>
    </xf>
    <xf numFmtId="43" fontId="0" fillId="0" borderId="12" xfId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179" fontId="0" fillId="0" borderId="12" xfId="0" applyNumberFormat="1" applyFont="1" applyFill="1" applyBorder="1" applyAlignment="1">
      <alignment horizontal="center" vertical="center"/>
    </xf>
    <xf numFmtId="179" fontId="0" fillId="0" borderId="12" xfId="0" applyNumberFormat="1" applyFont="1" applyFill="1" applyBorder="1" applyAlignment="1">
      <alignment horizontal="left" vertical="center"/>
    </xf>
    <xf numFmtId="179" fontId="0" fillId="0" borderId="12" xfId="0" applyNumberFormat="1" applyFill="1" applyBorder="1" applyAlignment="1">
      <alignment vertical="center" wrapText="1"/>
    </xf>
    <xf numFmtId="179" fontId="0" fillId="0" borderId="12" xfId="0" applyNumberForma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2" applyFont="1" applyFill="1" applyBorder="1" applyAlignment="1" applyProtection="1">
      <alignment vertical="center" wrapText="1"/>
      <protection locked="0"/>
    </xf>
    <xf numFmtId="182" fontId="5" fillId="0" borderId="0" xfId="0" applyNumberFormat="1" applyFont="1" applyFill="1" applyBorder="1" applyAlignment="1" applyProtection="1">
      <alignment vertical="center" wrapText="1"/>
      <protection locked="0"/>
    </xf>
    <xf numFmtId="43" fontId="0" fillId="0" borderId="12" xfId="1" applyNumberFormat="1" applyFont="1" applyFill="1" applyBorder="1" applyAlignment="1">
      <alignment horizontal="center" vertical="center"/>
    </xf>
    <xf numFmtId="43" fontId="8" fillId="0" borderId="12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81" fontId="0" fillId="0" borderId="0" xfId="0" applyNumberFormat="1">
      <alignment vertical="center"/>
    </xf>
    <xf numFmtId="0" fontId="11" fillId="0" borderId="12" xfId="0" applyFont="1" applyBorder="1" applyAlignment="1">
      <alignment horizontal="center" vertical="center"/>
    </xf>
    <xf numFmtId="181" fontId="11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181" fontId="12" fillId="0" borderId="12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181" fontId="13" fillId="0" borderId="18" xfId="0" applyNumberFormat="1" applyFont="1" applyBorder="1" applyAlignment="1">
      <alignment horizontal="left" vertical="center"/>
    </xf>
    <xf numFmtId="0" fontId="4" fillId="2" borderId="12" xfId="2" applyFont="1" applyFill="1" applyBorder="1" applyAlignment="1">
      <alignment horizontal="center" vertical="center" wrapText="1"/>
    </xf>
    <xf numFmtId="180" fontId="4" fillId="2" borderId="12" xfId="2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1" fontId="7" fillId="0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_Sheet1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</xdr:colOff>
      <xdr:row>0</xdr:row>
      <xdr:rowOff>65405</xdr:rowOff>
    </xdr:from>
    <xdr:to>
      <xdr:col>1</xdr:col>
      <xdr:colOff>255270</xdr:colOff>
      <xdr:row>0</xdr:row>
      <xdr:rowOff>402590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rcRect r="2227"/>
        <a:stretch>
          <a:fillRect/>
        </a:stretch>
      </xdr:blipFill>
      <xdr:spPr>
        <a:xfrm>
          <a:off x="23495" y="65405"/>
          <a:ext cx="1169035" cy="337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</xdr:colOff>
      <xdr:row>0</xdr:row>
      <xdr:rowOff>147320</xdr:rowOff>
    </xdr:from>
    <xdr:to>
      <xdr:col>2</xdr:col>
      <xdr:colOff>84455</xdr:colOff>
      <xdr:row>1</xdr:row>
      <xdr:rowOff>236855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rcRect r="2227"/>
        <a:stretch>
          <a:fillRect/>
        </a:stretch>
      </xdr:blipFill>
      <xdr:spPr>
        <a:xfrm>
          <a:off x="179070" y="147320"/>
          <a:ext cx="1670685" cy="470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</xdr:colOff>
      <xdr:row>0</xdr:row>
      <xdr:rowOff>147320</xdr:rowOff>
    </xdr:from>
    <xdr:to>
      <xdr:col>2</xdr:col>
      <xdr:colOff>84455</xdr:colOff>
      <xdr:row>1</xdr:row>
      <xdr:rowOff>236855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rcRect r="2227"/>
        <a:stretch>
          <a:fillRect/>
        </a:stretch>
      </xdr:blipFill>
      <xdr:spPr>
        <a:xfrm>
          <a:off x="179070" y="147320"/>
          <a:ext cx="1670685" cy="470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</xdr:colOff>
      <xdr:row>0</xdr:row>
      <xdr:rowOff>147320</xdr:rowOff>
    </xdr:from>
    <xdr:to>
      <xdr:col>2</xdr:col>
      <xdr:colOff>84455</xdr:colOff>
      <xdr:row>1</xdr:row>
      <xdr:rowOff>236855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rcRect r="2227"/>
        <a:stretch>
          <a:fillRect/>
        </a:stretch>
      </xdr:blipFill>
      <xdr:spPr>
        <a:xfrm>
          <a:off x="179070" y="147320"/>
          <a:ext cx="1670685" cy="470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13" sqref="C13"/>
    </sheetView>
  </sheetViews>
  <sheetFormatPr defaultColWidth="8.640625" defaultRowHeight="14.15"/>
  <cols>
    <col min="1" max="1" width="13.640625" style="4" customWidth="1"/>
    <col min="2" max="2" width="43.5703125" customWidth="1"/>
    <col min="3" max="3" width="29" style="49" customWidth="1"/>
  </cols>
  <sheetData>
    <row r="1" spans="1:3" ht="40" customHeight="1">
      <c r="A1" s="55" t="s">
        <v>0</v>
      </c>
      <c r="B1" s="56"/>
      <c r="C1" s="57"/>
    </row>
    <row r="2" spans="1:3" s="47" customFormat="1" ht="23.05" customHeight="1">
      <c r="A2" s="50" t="s">
        <v>1</v>
      </c>
      <c r="B2" s="50" t="s">
        <v>2</v>
      </c>
      <c r="C2" s="51" t="s">
        <v>3</v>
      </c>
    </row>
    <row r="3" spans="1:3" s="48" customFormat="1" ht="23.05" customHeight="1">
      <c r="A3" s="52">
        <v>1</v>
      </c>
      <c r="B3" s="53" t="s">
        <v>4</v>
      </c>
      <c r="C3" s="54">
        <f>屏1!I20</f>
        <v>126111.47199999999</v>
      </c>
    </row>
    <row r="4" spans="1:3" s="48" customFormat="1" ht="23.05" customHeight="1">
      <c r="A4" s="52">
        <v>2</v>
      </c>
      <c r="B4" s="53" t="s">
        <v>5</v>
      </c>
      <c r="C4" s="54">
        <f>屏2!I20</f>
        <v>58123.487199999996</v>
      </c>
    </row>
    <row r="5" spans="1:3" s="48" customFormat="1" ht="23.05" customHeight="1">
      <c r="A5" s="52">
        <v>3</v>
      </c>
      <c r="B5" s="53" t="s">
        <v>6</v>
      </c>
      <c r="C5" s="54">
        <f>屏3!I20</f>
        <v>28926.756000000001</v>
      </c>
    </row>
    <row r="6" spans="1:3" s="47" customFormat="1" ht="23.05" customHeight="1">
      <c r="A6" s="58" t="s">
        <v>7</v>
      </c>
      <c r="B6" s="59"/>
      <c r="C6" s="51">
        <f>SUM(C3:C5)</f>
        <v>213161.71519999998</v>
      </c>
    </row>
    <row r="7" spans="1:3" ht="29.05" customHeight="1">
      <c r="A7" s="60" t="s">
        <v>8</v>
      </c>
      <c r="B7" s="61"/>
      <c r="C7" s="62"/>
    </row>
  </sheetData>
  <mergeCells count="3">
    <mergeCell ref="A1:C1"/>
    <mergeCell ref="A6:B6"/>
    <mergeCell ref="A7:C7"/>
  </mergeCells>
  <phoneticPr fontId="17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6" workbookViewId="0">
      <selection activeCell="H19" sqref="H19"/>
    </sheetView>
  </sheetViews>
  <sheetFormatPr defaultColWidth="9" defaultRowHeight="14.15"/>
  <cols>
    <col min="1" max="1" width="7.42578125" style="4" customWidth="1"/>
    <col min="2" max="2" width="18.35546875" style="4" customWidth="1"/>
    <col min="3" max="3" width="10.0703125" style="4" customWidth="1"/>
    <col min="4" max="4" width="15.35546875" style="4" customWidth="1"/>
    <col min="5" max="5" width="33.140625" style="4" customWidth="1"/>
    <col min="6" max="6" width="13.5703125" style="4" customWidth="1"/>
    <col min="7" max="7" width="9.7109375" style="4" customWidth="1"/>
    <col min="8" max="8" width="11.640625" style="15" customWidth="1"/>
    <col min="9" max="9" width="14.85546875" style="15" customWidth="1"/>
    <col min="10" max="10" width="27.2109375" style="4" customWidth="1"/>
    <col min="11" max="11" width="12.7109375" style="4" customWidth="1"/>
    <col min="12" max="12" width="16.35546875" style="4" customWidth="1"/>
    <col min="13" max="16" width="9" style="4"/>
    <col min="17" max="17" width="11" style="4" customWidth="1"/>
    <col min="18" max="16384" width="9" style="4"/>
  </cols>
  <sheetData>
    <row r="1" spans="1:18" ht="30" customHeight="1">
      <c r="A1" s="74" t="s">
        <v>9</v>
      </c>
      <c r="B1" s="75"/>
      <c r="C1" s="75"/>
      <c r="D1" s="75"/>
      <c r="E1" s="75"/>
      <c r="F1" s="75"/>
      <c r="G1" s="75"/>
      <c r="H1" s="75"/>
      <c r="I1" s="75"/>
      <c r="J1" s="75"/>
    </row>
    <row r="2" spans="1:18" ht="30" customHeight="1">
      <c r="A2" s="75"/>
      <c r="B2" s="75"/>
      <c r="C2" s="75"/>
      <c r="D2" s="75"/>
      <c r="E2" s="75"/>
      <c r="F2" s="75"/>
      <c r="G2" s="75"/>
      <c r="H2" s="75"/>
      <c r="I2" s="75"/>
      <c r="J2" s="75"/>
    </row>
    <row r="3" spans="1:18" ht="38.049999999999997" customHeight="1">
      <c r="A3" s="16" t="s">
        <v>10</v>
      </c>
      <c r="B3" s="63" t="s">
        <v>11</v>
      </c>
      <c r="C3" s="63"/>
      <c r="D3" s="17" t="s">
        <v>12</v>
      </c>
      <c r="E3" s="17" t="s">
        <v>13</v>
      </c>
      <c r="F3" s="17" t="s">
        <v>14</v>
      </c>
      <c r="G3" s="17" t="s">
        <v>13</v>
      </c>
      <c r="H3" s="17" t="s">
        <v>15</v>
      </c>
      <c r="I3" s="64" t="s">
        <v>16</v>
      </c>
      <c r="J3" s="64"/>
      <c r="K3" s="43"/>
    </row>
    <row r="4" spans="1:18" ht="25" customHeight="1">
      <c r="A4" s="68">
        <v>1.25</v>
      </c>
      <c r="B4" s="18" t="s">
        <v>17</v>
      </c>
      <c r="C4" s="19">
        <v>15</v>
      </c>
      <c r="D4" s="20">
        <f>C4*0.32</f>
        <v>4.8</v>
      </c>
      <c r="E4" s="72">
        <f t="shared" ref="E4:I4" si="0">D4*D5</f>
        <v>10.752000000000001</v>
      </c>
      <c r="F4" s="18"/>
      <c r="G4" s="73">
        <f t="shared" si="0"/>
        <v>0</v>
      </c>
      <c r="H4" s="18">
        <f>C4*256</f>
        <v>3840</v>
      </c>
      <c r="I4" s="76">
        <f t="shared" si="0"/>
        <v>6881280</v>
      </c>
      <c r="J4" s="76"/>
      <c r="K4" s="44"/>
    </row>
    <row r="5" spans="1:18" ht="25" customHeight="1">
      <c r="A5" s="68"/>
      <c r="B5" s="18" t="s">
        <v>18</v>
      </c>
      <c r="C5" s="19">
        <v>14</v>
      </c>
      <c r="D5" s="20">
        <f>C5*0.16</f>
        <v>2.2400000000000002</v>
      </c>
      <c r="E5" s="72"/>
      <c r="F5" s="18"/>
      <c r="G5" s="73"/>
      <c r="H5" s="18">
        <f>C5*128</f>
        <v>1792</v>
      </c>
      <c r="I5" s="76"/>
      <c r="J5" s="76"/>
      <c r="K5" s="44"/>
    </row>
    <row r="6" spans="1:18" ht="25" customHeight="1">
      <c r="A6" s="21" t="s">
        <v>1</v>
      </c>
      <c r="B6" s="21" t="s">
        <v>19</v>
      </c>
      <c r="C6" s="21" t="s">
        <v>20</v>
      </c>
      <c r="D6" s="21" t="s">
        <v>21</v>
      </c>
      <c r="E6" s="21" t="s">
        <v>22</v>
      </c>
      <c r="F6" s="21" t="s">
        <v>23</v>
      </c>
      <c r="G6" s="21" t="s">
        <v>24</v>
      </c>
      <c r="H6" s="22" t="s">
        <v>25</v>
      </c>
      <c r="I6" s="22" t="s">
        <v>26</v>
      </c>
      <c r="J6" s="21" t="s">
        <v>27</v>
      </c>
    </row>
    <row r="7" spans="1:18" ht="56.6">
      <c r="A7" s="69">
        <v>1</v>
      </c>
      <c r="B7" s="23" t="s">
        <v>28</v>
      </c>
      <c r="C7" s="23" t="s">
        <v>29</v>
      </c>
      <c r="D7" s="23" t="s">
        <v>30</v>
      </c>
      <c r="E7" s="24" t="s">
        <v>31</v>
      </c>
      <c r="F7" s="25">
        <f>E4</f>
        <v>10.752000000000001</v>
      </c>
      <c r="G7" s="23" t="s">
        <v>32</v>
      </c>
      <c r="H7" s="26">
        <v>8926</v>
      </c>
      <c r="I7" s="26">
        <f>F7*H7</f>
        <v>95972.351999999999</v>
      </c>
      <c r="J7" s="23" t="s">
        <v>33</v>
      </c>
      <c r="L7" s="15"/>
    </row>
    <row r="8" spans="1:18" ht="21" customHeight="1">
      <c r="A8" s="70"/>
      <c r="B8" s="27" t="s">
        <v>34</v>
      </c>
      <c r="C8" s="27" t="s">
        <v>35</v>
      </c>
      <c r="D8" s="27" t="s">
        <v>36</v>
      </c>
      <c r="E8" s="28" t="s">
        <v>37</v>
      </c>
      <c r="F8" s="29">
        <v>30</v>
      </c>
      <c r="G8" s="27" t="s">
        <v>38</v>
      </c>
      <c r="H8" s="26">
        <v>92</v>
      </c>
      <c r="I8" s="26">
        <f>F8*H8</f>
        <v>2760</v>
      </c>
      <c r="J8" s="25"/>
      <c r="L8" s="15"/>
    </row>
    <row r="9" spans="1:18" ht="21" customHeight="1">
      <c r="A9" s="71"/>
      <c r="B9" s="27" t="s">
        <v>39</v>
      </c>
      <c r="C9" s="27" t="s">
        <v>40</v>
      </c>
      <c r="D9" s="27" t="s">
        <v>41</v>
      </c>
      <c r="E9" s="28" t="s">
        <v>42</v>
      </c>
      <c r="F9" s="29">
        <v>35</v>
      </c>
      <c r="G9" s="27" t="s">
        <v>43</v>
      </c>
      <c r="H9" s="26">
        <v>36.5</v>
      </c>
      <c r="I9" s="26">
        <f t="shared" ref="I9:I12" si="1">F9*H9</f>
        <v>1277.5</v>
      </c>
      <c r="J9" s="25"/>
      <c r="L9" s="15"/>
    </row>
    <row r="10" spans="1:18" ht="21" customHeight="1">
      <c r="A10" s="30">
        <v>2</v>
      </c>
      <c r="B10" s="31" t="s">
        <v>44</v>
      </c>
      <c r="C10" s="27" t="s">
        <v>45</v>
      </c>
      <c r="D10" s="27"/>
      <c r="E10" s="28" t="s">
        <v>46</v>
      </c>
      <c r="F10" s="32">
        <v>1</v>
      </c>
      <c r="G10" s="27" t="s">
        <v>47</v>
      </c>
      <c r="H10" s="33">
        <v>1499.5</v>
      </c>
      <c r="I10" s="45">
        <f t="shared" si="1"/>
        <v>1499.5</v>
      </c>
      <c r="J10" s="34"/>
      <c r="L10" s="15"/>
    </row>
    <row r="11" spans="1:18" ht="21" customHeight="1">
      <c r="A11" s="30">
        <v>3</v>
      </c>
      <c r="B11" s="31" t="s">
        <v>48</v>
      </c>
      <c r="C11" s="27" t="s">
        <v>45</v>
      </c>
      <c r="D11" s="27"/>
      <c r="E11" s="28" t="s">
        <v>49</v>
      </c>
      <c r="F11" s="32">
        <v>1</v>
      </c>
      <c r="G11" s="27" t="s">
        <v>47</v>
      </c>
      <c r="H11" s="33">
        <f>210*4*0.5</f>
        <v>420</v>
      </c>
      <c r="I11" s="45">
        <f t="shared" si="1"/>
        <v>420</v>
      </c>
      <c r="J11" s="34"/>
      <c r="L11" s="15"/>
    </row>
    <row r="12" spans="1:18" ht="30" customHeight="1">
      <c r="A12" s="30">
        <v>4</v>
      </c>
      <c r="B12" s="25" t="s">
        <v>50</v>
      </c>
      <c r="C12" s="25" t="s">
        <v>35</v>
      </c>
      <c r="D12" s="25" t="s">
        <v>51</v>
      </c>
      <c r="E12" s="24" t="s">
        <v>52</v>
      </c>
      <c r="F12" s="25">
        <v>1</v>
      </c>
      <c r="G12" s="25" t="s">
        <v>43</v>
      </c>
      <c r="H12" s="26">
        <v>8637</v>
      </c>
      <c r="I12" s="26">
        <f t="shared" si="1"/>
        <v>8637</v>
      </c>
      <c r="J12" s="25"/>
    </row>
    <row r="13" spans="1:18" ht="25" customHeight="1">
      <c r="A13" s="30">
        <v>5</v>
      </c>
      <c r="B13" s="32" t="s">
        <v>53</v>
      </c>
      <c r="C13" s="32"/>
      <c r="D13" s="32" t="s">
        <v>54</v>
      </c>
      <c r="E13" s="34" t="s">
        <v>55</v>
      </c>
      <c r="F13" s="32">
        <v>1</v>
      </c>
      <c r="G13" s="32" t="s">
        <v>56</v>
      </c>
      <c r="H13" s="35"/>
      <c r="I13" s="26">
        <f t="shared" ref="I13:I19" si="2">F13*H13</f>
        <v>0</v>
      </c>
      <c r="J13" s="32"/>
    </row>
    <row r="14" spans="1:18" ht="25" customHeight="1">
      <c r="A14" s="30">
        <v>6</v>
      </c>
      <c r="B14" s="25" t="s">
        <v>57</v>
      </c>
      <c r="C14" s="25"/>
      <c r="D14" s="25"/>
      <c r="E14" s="34" t="s">
        <v>58</v>
      </c>
      <c r="F14" s="25">
        <v>1</v>
      </c>
      <c r="G14" s="25" t="s">
        <v>43</v>
      </c>
      <c r="H14" s="26"/>
      <c r="I14" s="26">
        <f t="shared" si="2"/>
        <v>0</v>
      </c>
      <c r="J14" s="32" t="s">
        <v>59</v>
      </c>
    </row>
    <row r="15" spans="1:18" ht="25" customHeight="1">
      <c r="A15" s="30">
        <v>7</v>
      </c>
      <c r="B15" s="25" t="s">
        <v>60</v>
      </c>
      <c r="C15" s="32" t="s">
        <v>61</v>
      </c>
      <c r="D15" s="25" t="s">
        <v>62</v>
      </c>
      <c r="E15" s="36" t="s">
        <v>63</v>
      </c>
      <c r="F15" s="25">
        <v>1</v>
      </c>
      <c r="G15" s="25" t="s">
        <v>43</v>
      </c>
      <c r="H15" s="26">
        <v>1460</v>
      </c>
      <c r="I15" s="26">
        <f t="shared" si="2"/>
        <v>1460</v>
      </c>
      <c r="J15" s="31" t="s">
        <v>64</v>
      </c>
    </row>
    <row r="16" spans="1:18" ht="25" customHeight="1">
      <c r="A16" s="30">
        <v>8</v>
      </c>
      <c r="B16" s="37" t="s">
        <v>65</v>
      </c>
      <c r="C16" s="37"/>
      <c r="D16" s="37"/>
      <c r="E16" s="38" t="s">
        <v>66</v>
      </c>
      <c r="F16" s="29">
        <f>F7</f>
        <v>10.752000000000001</v>
      </c>
      <c r="G16" s="37" t="s">
        <v>67</v>
      </c>
      <c r="H16" s="35">
        <v>600</v>
      </c>
      <c r="I16" s="35">
        <f t="shared" si="2"/>
        <v>6451.2000000000007</v>
      </c>
      <c r="J16" s="32"/>
      <c r="N16" s="13"/>
      <c r="O16" s="13"/>
      <c r="P16" s="13"/>
      <c r="Q16" s="13"/>
      <c r="R16" s="13"/>
    </row>
    <row r="17" spans="1:18" ht="25" customHeight="1">
      <c r="A17" s="30">
        <v>9</v>
      </c>
      <c r="B17" s="37" t="s">
        <v>68</v>
      </c>
      <c r="C17" s="37" t="s">
        <v>69</v>
      </c>
      <c r="D17" s="37"/>
      <c r="E17" s="39" t="s">
        <v>70</v>
      </c>
      <c r="F17" s="29">
        <v>1</v>
      </c>
      <c r="G17" s="37" t="s">
        <v>71</v>
      </c>
      <c r="H17" s="26">
        <f>F7*150</f>
        <v>1612.8</v>
      </c>
      <c r="I17" s="35">
        <f t="shared" si="2"/>
        <v>1612.8</v>
      </c>
      <c r="J17" s="32"/>
      <c r="N17" s="13"/>
      <c r="O17" s="13"/>
      <c r="P17" s="13"/>
      <c r="Q17" s="13"/>
      <c r="R17" s="13"/>
    </row>
    <row r="18" spans="1:18" ht="25" customHeight="1">
      <c r="A18" s="30">
        <v>10</v>
      </c>
      <c r="B18" s="37" t="s">
        <v>72</v>
      </c>
      <c r="C18" s="37"/>
      <c r="D18" s="37"/>
      <c r="E18" s="40" t="s">
        <v>73</v>
      </c>
      <c r="F18" s="29">
        <f>F16</f>
        <v>10.752000000000001</v>
      </c>
      <c r="G18" s="37" t="s">
        <v>67</v>
      </c>
      <c r="H18" s="26">
        <v>500</v>
      </c>
      <c r="I18" s="35">
        <f t="shared" si="2"/>
        <v>5376</v>
      </c>
      <c r="J18" s="32"/>
    </row>
    <row r="19" spans="1:18" s="14" customFormat="1" ht="25" customHeight="1">
      <c r="A19" s="30">
        <v>11</v>
      </c>
      <c r="B19" s="41" t="s">
        <v>74</v>
      </c>
      <c r="C19" s="32"/>
      <c r="D19" s="32"/>
      <c r="E19" s="40" t="s">
        <v>75</v>
      </c>
      <c r="F19" s="32">
        <v>1</v>
      </c>
      <c r="G19" s="32" t="s">
        <v>71</v>
      </c>
      <c r="H19" s="35">
        <f>F7*60</f>
        <v>645.12</v>
      </c>
      <c r="I19" s="35">
        <f t="shared" si="2"/>
        <v>645.12</v>
      </c>
      <c r="J19" s="32"/>
    </row>
    <row r="20" spans="1:18" ht="25" customHeight="1">
      <c r="A20" s="65" t="s">
        <v>76</v>
      </c>
      <c r="B20" s="65"/>
      <c r="C20" s="65"/>
      <c r="D20" s="65"/>
      <c r="E20" s="65"/>
      <c r="F20" s="65"/>
      <c r="G20" s="65"/>
      <c r="H20" s="65"/>
      <c r="I20" s="46">
        <f>SUM(I7:I19)</f>
        <v>126111.47199999999</v>
      </c>
      <c r="J20" s="42"/>
    </row>
    <row r="21" spans="1:18" ht="58" customHeight="1">
      <c r="A21" s="66" t="s">
        <v>77</v>
      </c>
      <c r="B21" s="67"/>
      <c r="C21" s="67"/>
      <c r="D21" s="67"/>
      <c r="E21" s="67"/>
      <c r="F21" s="67"/>
      <c r="G21" s="67"/>
      <c r="H21" s="67"/>
      <c r="I21" s="67"/>
      <c r="J21" s="67"/>
    </row>
  </sheetData>
  <mergeCells count="10">
    <mergeCell ref="A1:J2"/>
    <mergeCell ref="I4:J5"/>
    <mergeCell ref="B3:C3"/>
    <mergeCell ref="I3:J3"/>
    <mergeCell ref="A20:H20"/>
    <mergeCell ref="A21:J21"/>
    <mergeCell ref="A4:A5"/>
    <mergeCell ref="A7:A9"/>
    <mergeCell ref="E4:E5"/>
    <mergeCell ref="G4:G5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6" workbookViewId="0">
      <selection activeCell="H19" sqref="H19"/>
    </sheetView>
  </sheetViews>
  <sheetFormatPr defaultColWidth="9" defaultRowHeight="14.15"/>
  <cols>
    <col min="1" max="1" width="7.42578125" style="4" customWidth="1"/>
    <col min="2" max="2" width="18.35546875" style="4" customWidth="1"/>
    <col min="3" max="3" width="10.0703125" style="4" customWidth="1"/>
    <col min="4" max="4" width="15.35546875" style="4" customWidth="1"/>
    <col min="5" max="5" width="33.140625" style="4" customWidth="1"/>
    <col min="6" max="6" width="13.5703125" style="4" customWidth="1"/>
    <col min="7" max="7" width="9.7109375" style="4" customWidth="1"/>
    <col min="8" max="8" width="11.640625" style="15" customWidth="1"/>
    <col min="9" max="9" width="14.85546875" style="15" customWidth="1"/>
    <col min="10" max="10" width="27.2109375" style="4" customWidth="1"/>
    <col min="11" max="11" width="12.7109375" style="4" customWidth="1"/>
    <col min="12" max="12" width="16.35546875" style="4" customWidth="1"/>
    <col min="13" max="16" width="9" style="4"/>
    <col min="17" max="17" width="11" style="4" customWidth="1"/>
    <col min="18" max="16384" width="9" style="4"/>
  </cols>
  <sheetData>
    <row r="1" spans="1:18" ht="30" customHeight="1">
      <c r="A1" s="74" t="s">
        <v>9</v>
      </c>
      <c r="B1" s="75"/>
      <c r="C1" s="75"/>
      <c r="D1" s="75"/>
      <c r="E1" s="75"/>
      <c r="F1" s="75"/>
      <c r="G1" s="75"/>
      <c r="H1" s="75"/>
      <c r="I1" s="75"/>
      <c r="J1" s="75"/>
    </row>
    <row r="2" spans="1:18" ht="30" customHeight="1">
      <c r="A2" s="75"/>
      <c r="B2" s="75"/>
      <c r="C2" s="75"/>
      <c r="D2" s="75"/>
      <c r="E2" s="75"/>
      <c r="F2" s="75"/>
      <c r="G2" s="75"/>
      <c r="H2" s="75"/>
      <c r="I2" s="75"/>
      <c r="J2" s="75"/>
    </row>
    <row r="3" spans="1:18" ht="38.049999999999997" customHeight="1">
      <c r="A3" s="16" t="s">
        <v>10</v>
      </c>
      <c r="B3" s="63" t="s">
        <v>11</v>
      </c>
      <c r="C3" s="63"/>
      <c r="D3" s="17" t="s">
        <v>12</v>
      </c>
      <c r="E3" s="17" t="s">
        <v>13</v>
      </c>
      <c r="F3" s="17" t="s">
        <v>14</v>
      </c>
      <c r="G3" s="17" t="s">
        <v>13</v>
      </c>
      <c r="H3" s="17" t="s">
        <v>15</v>
      </c>
      <c r="I3" s="64" t="s">
        <v>16</v>
      </c>
      <c r="J3" s="64"/>
      <c r="K3" s="43"/>
    </row>
    <row r="4" spans="1:18" ht="25" customHeight="1">
      <c r="A4" s="68">
        <v>1.25</v>
      </c>
      <c r="B4" s="18" t="s">
        <v>17</v>
      </c>
      <c r="C4" s="19">
        <v>8</v>
      </c>
      <c r="D4" s="20">
        <f>C4*0.32</f>
        <v>2.56</v>
      </c>
      <c r="E4" s="72">
        <f t="shared" ref="E4:I4" si="0">D4*D5</f>
        <v>4.9151999999999996</v>
      </c>
      <c r="F4" s="18"/>
      <c r="G4" s="73">
        <f t="shared" si="0"/>
        <v>0</v>
      </c>
      <c r="H4" s="18">
        <f>C4*256</f>
        <v>2048</v>
      </c>
      <c r="I4" s="76">
        <f t="shared" si="0"/>
        <v>3145728</v>
      </c>
      <c r="J4" s="76"/>
      <c r="K4" s="44"/>
    </row>
    <row r="5" spans="1:18" ht="25" customHeight="1">
      <c r="A5" s="68"/>
      <c r="B5" s="18" t="s">
        <v>18</v>
      </c>
      <c r="C5" s="19">
        <v>12</v>
      </c>
      <c r="D5" s="20">
        <f>C5*0.16</f>
        <v>1.92</v>
      </c>
      <c r="E5" s="72"/>
      <c r="F5" s="18"/>
      <c r="G5" s="73"/>
      <c r="H5" s="18">
        <f>C5*128</f>
        <v>1536</v>
      </c>
      <c r="I5" s="76"/>
      <c r="J5" s="76"/>
      <c r="K5" s="44"/>
    </row>
    <row r="6" spans="1:18" ht="25" customHeight="1">
      <c r="A6" s="21" t="s">
        <v>1</v>
      </c>
      <c r="B6" s="21" t="s">
        <v>19</v>
      </c>
      <c r="C6" s="21" t="s">
        <v>20</v>
      </c>
      <c r="D6" s="21" t="s">
        <v>21</v>
      </c>
      <c r="E6" s="21" t="s">
        <v>22</v>
      </c>
      <c r="F6" s="21" t="s">
        <v>23</v>
      </c>
      <c r="G6" s="21" t="s">
        <v>24</v>
      </c>
      <c r="H6" s="22" t="s">
        <v>25</v>
      </c>
      <c r="I6" s="22" t="s">
        <v>26</v>
      </c>
      <c r="J6" s="21" t="s">
        <v>27</v>
      </c>
    </row>
    <row r="7" spans="1:18" ht="56.6">
      <c r="A7" s="69">
        <v>1</v>
      </c>
      <c r="B7" s="23" t="s">
        <v>28</v>
      </c>
      <c r="C7" s="23" t="s">
        <v>29</v>
      </c>
      <c r="D7" s="23" t="s">
        <v>30</v>
      </c>
      <c r="E7" s="24" t="s">
        <v>31</v>
      </c>
      <c r="F7" s="25">
        <f>E4</f>
        <v>4.9151999999999996</v>
      </c>
      <c r="G7" s="23" t="s">
        <v>32</v>
      </c>
      <c r="H7" s="26">
        <v>8926</v>
      </c>
      <c r="I7" s="26">
        <f t="shared" ref="I7:I19" si="1">F7*H7</f>
        <v>43873.075199999999</v>
      </c>
      <c r="J7" s="23" t="s">
        <v>78</v>
      </c>
      <c r="L7" s="15"/>
    </row>
    <row r="8" spans="1:18" ht="21" customHeight="1">
      <c r="A8" s="70"/>
      <c r="B8" s="27" t="s">
        <v>34</v>
      </c>
      <c r="C8" s="27" t="s">
        <v>35</v>
      </c>
      <c r="D8" s="27" t="s">
        <v>36</v>
      </c>
      <c r="E8" s="28" t="s">
        <v>37</v>
      </c>
      <c r="F8" s="29">
        <v>12</v>
      </c>
      <c r="G8" s="27" t="s">
        <v>38</v>
      </c>
      <c r="H8" s="26">
        <v>92</v>
      </c>
      <c r="I8" s="26">
        <f t="shared" si="1"/>
        <v>1104</v>
      </c>
      <c r="J8" s="25"/>
      <c r="L8" s="15"/>
    </row>
    <row r="9" spans="1:18" ht="21" customHeight="1">
      <c r="A9" s="71"/>
      <c r="B9" s="27" t="s">
        <v>39</v>
      </c>
      <c r="C9" s="27" t="s">
        <v>40</v>
      </c>
      <c r="D9" s="27" t="s">
        <v>41</v>
      </c>
      <c r="E9" s="28" t="s">
        <v>42</v>
      </c>
      <c r="F9" s="29">
        <v>16</v>
      </c>
      <c r="G9" s="27" t="s">
        <v>43</v>
      </c>
      <c r="H9" s="26">
        <v>36.5</v>
      </c>
      <c r="I9" s="26">
        <f t="shared" si="1"/>
        <v>584</v>
      </c>
      <c r="J9" s="25"/>
      <c r="L9" s="15"/>
    </row>
    <row r="10" spans="1:18" ht="21" customHeight="1">
      <c r="A10" s="30">
        <v>2</v>
      </c>
      <c r="B10" s="31" t="s">
        <v>44</v>
      </c>
      <c r="C10" s="27" t="s">
        <v>45</v>
      </c>
      <c r="D10" s="27"/>
      <c r="E10" s="28" t="s">
        <v>79</v>
      </c>
      <c r="F10" s="32">
        <v>1</v>
      </c>
      <c r="G10" s="27" t="s">
        <v>47</v>
      </c>
      <c r="H10" s="33">
        <v>585.5</v>
      </c>
      <c r="I10" s="45">
        <f t="shared" si="1"/>
        <v>585.5</v>
      </c>
      <c r="J10" s="34"/>
      <c r="L10" s="15"/>
    </row>
    <row r="11" spans="1:18" ht="21" customHeight="1">
      <c r="A11" s="30">
        <v>3</v>
      </c>
      <c r="B11" s="31" t="s">
        <v>48</v>
      </c>
      <c r="C11" s="27" t="s">
        <v>45</v>
      </c>
      <c r="D11" s="27"/>
      <c r="E11" s="28" t="s">
        <v>49</v>
      </c>
      <c r="F11" s="32">
        <v>1</v>
      </c>
      <c r="G11" s="27" t="s">
        <v>47</v>
      </c>
      <c r="H11" s="33">
        <f>96*4*0.5</f>
        <v>192</v>
      </c>
      <c r="I11" s="45">
        <f t="shared" si="1"/>
        <v>192</v>
      </c>
      <c r="J11" s="34"/>
      <c r="L11" s="15"/>
    </row>
    <row r="12" spans="1:18" ht="30" customHeight="1">
      <c r="A12" s="30">
        <v>4</v>
      </c>
      <c r="B12" s="25" t="s">
        <v>50</v>
      </c>
      <c r="C12" s="25" t="s">
        <v>35</v>
      </c>
      <c r="D12" s="25" t="s">
        <v>80</v>
      </c>
      <c r="E12" s="24" t="s">
        <v>81</v>
      </c>
      <c r="F12" s="25">
        <v>1</v>
      </c>
      <c r="G12" s="25" t="s">
        <v>43</v>
      </c>
      <c r="H12" s="26">
        <v>3886</v>
      </c>
      <c r="I12" s="26">
        <f t="shared" si="1"/>
        <v>3886</v>
      </c>
      <c r="J12" s="25" t="s">
        <v>82</v>
      </c>
    </row>
    <row r="13" spans="1:18" ht="25" customHeight="1">
      <c r="A13" s="30">
        <v>5</v>
      </c>
      <c r="B13" s="32" t="s">
        <v>53</v>
      </c>
      <c r="C13" s="32"/>
      <c r="D13" s="32" t="s">
        <v>54</v>
      </c>
      <c r="E13" s="34" t="s">
        <v>55</v>
      </c>
      <c r="F13" s="32">
        <v>1</v>
      </c>
      <c r="G13" s="32" t="s">
        <v>56</v>
      </c>
      <c r="H13" s="35"/>
      <c r="I13" s="26">
        <f t="shared" si="1"/>
        <v>0</v>
      </c>
      <c r="J13" s="32"/>
    </row>
    <row r="14" spans="1:18" ht="25" customHeight="1">
      <c r="A14" s="30">
        <v>6</v>
      </c>
      <c r="B14" s="25" t="s">
        <v>57</v>
      </c>
      <c r="C14" s="25"/>
      <c r="D14" s="25"/>
      <c r="E14" s="34" t="s">
        <v>58</v>
      </c>
      <c r="F14" s="25">
        <v>1</v>
      </c>
      <c r="G14" s="25" t="s">
        <v>43</v>
      </c>
      <c r="H14" s="26"/>
      <c r="I14" s="26">
        <f t="shared" si="1"/>
        <v>0</v>
      </c>
      <c r="J14" s="32" t="s">
        <v>59</v>
      </c>
    </row>
    <row r="15" spans="1:18" ht="25" customHeight="1">
      <c r="A15" s="30">
        <v>7</v>
      </c>
      <c r="B15" s="25" t="s">
        <v>60</v>
      </c>
      <c r="C15" s="32" t="s">
        <v>61</v>
      </c>
      <c r="D15" s="25" t="s">
        <v>62</v>
      </c>
      <c r="E15" s="36" t="s">
        <v>63</v>
      </c>
      <c r="F15" s="25">
        <v>1</v>
      </c>
      <c r="G15" s="25" t="s">
        <v>43</v>
      </c>
      <c r="H15" s="26">
        <v>1460</v>
      </c>
      <c r="I15" s="26">
        <f t="shared" si="1"/>
        <v>1460</v>
      </c>
      <c r="J15" s="31" t="s">
        <v>64</v>
      </c>
    </row>
    <row r="16" spans="1:18" ht="25" customHeight="1">
      <c r="A16" s="30">
        <v>8</v>
      </c>
      <c r="B16" s="37" t="s">
        <v>65</v>
      </c>
      <c r="C16" s="37"/>
      <c r="D16" s="37"/>
      <c r="E16" s="38" t="s">
        <v>66</v>
      </c>
      <c r="F16" s="29">
        <f>F7</f>
        <v>4.9151999999999996</v>
      </c>
      <c r="G16" s="37" t="s">
        <v>67</v>
      </c>
      <c r="H16" s="35">
        <v>600</v>
      </c>
      <c r="I16" s="35">
        <f t="shared" si="1"/>
        <v>2949.12</v>
      </c>
      <c r="J16" s="32"/>
      <c r="N16" s="13"/>
      <c r="O16" s="13"/>
      <c r="P16" s="13"/>
      <c r="Q16" s="13"/>
      <c r="R16" s="13"/>
    </row>
    <row r="17" spans="1:18" ht="25" customHeight="1">
      <c r="A17" s="30">
        <v>9</v>
      </c>
      <c r="B17" s="37" t="s">
        <v>68</v>
      </c>
      <c r="C17" s="37" t="s">
        <v>69</v>
      </c>
      <c r="D17" s="37"/>
      <c r="E17" s="39" t="s">
        <v>70</v>
      </c>
      <c r="F17" s="29">
        <v>1</v>
      </c>
      <c r="G17" s="37" t="s">
        <v>71</v>
      </c>
      <c r="H17" s="26">
        <f>F7*150</f>
        <v>737.28</v>
      </c>
      <c r="I17" s="35">
        <f t="shared" si="1"/>
        <v>737.28</v>
      </c>
      <c r="J17" s="32"/>
      <c r="N17" s="13"/>
      <c r="O17" s="13"/>
      <c r="P17" s="13"/>
      <c r="Q17" s="13"/>
      <c r="R17" s="13"/>
    </row>
    <row r="18" spans="1:18" ht="25" customHeight="1">
      <c r="A18" s="30">
        <v>10</v>
      </c>
      <c r="B18" s="37" t="s">
        <v>72</v>
      </c>
      <c r="C18" s="37"/>
      <c r="D18" s="37"/>
      <c r="E18" s="40" t="s">
        <v>73</v>
      </c>
      <c r="F18" s="29">
        <f>F16</f>
        <v>4.9151999999999996</v>
      </c>
      <c r="G18" s="37" t="s">
        <v>67</v>
      </c>
      <c r="H18" s="26">
        <v>500</v>
      </c>
      <c r="I18" s="35">
        <f t="shared" si="1"/>
        <v>2457.6</v>
      </c>
      <c r="J18" s="32"/>
    </row>
    <row r="19" spans="1:18" s="14" customFormat="1" ht="25" customHeight="1">
      <c r="A19" s="30">
        <v>11</v>
      </c>
      <c r="B19" s="41" t="s">
        <v>74</v>
      </c>
      <c r="C19" s="32"/>
      <c r="D19" s="32"/>
      <c r="E19" s="40" t="s">
        <v>75</v>
      </c>
      <c r="F19" s="32">
        <v>1</v>
      </c>
      <c r="G19" s="32" t="s">
        <v>71</v>
      </c>
      <c r="H19" s="35">
        <f>F7*60</f>
        <v>294.91199999999998</v>
      </c>
      <c r="I19" s="35">
        <f t="shared" si="1"/>
        <v>294.91199999999998</v>
      </c>
      <c r="J19" s="32"/>
    </row>
    <row r="20" spans="1:18" ht="25" customHeight="1">
      <c r="A20" s="65" t="s">
        <v>76</v>
      </c>
      <c r="B20" s="65"/>
      <c r="C20" s="65"/>
      <c r="D20" s="65"/>
      <c r="E20" s="65"/>
      <c r="F20" s="65"/>
      <c r="G20" s="65"/>
      <c r="H20" s="65"/>
      <c r="I20" s="46">
        <f>SUM(I7:I19)</f>
        <v>58123.487199999996</v>
      </c>
      <c r="J20" s="42"/>
    </row>
    <row r="21" spans="1:18" ht="58" customHeight="1">
      <c r="A21" s="66" t="s">
        <v>77</v>
      </c>
      <c r="B21" s="67"/>
      <c r="C21" s="67"/>
      <c r="D21" s="67"/>
      <c r="E21" s="67"/>
      <c r="F21" s="67"/>
      <c r="G21" s="67"/>
      <c r="H21" s="67"/>
      <c r="I21" s="67"/>
      <c r="J21" s="67"/>
    </row>
  </sheetData>
  <mergeCells count="10">
    <mergeCell ref="A1:J2"/>
    <mergeCell ref="I4:J5"/>
    <mergeCell ref="B3:C3"/>
    <mergeCell ref="I3:J3"/>
    <mergeCell ref="A20:H20"/>
    <mergeCell ref="A21:J21"/>
    <mergeCell ref="A4:A5"/>
    <mergeCell ref="A7:A9"/>
    <mergeCell ref="E4:E5"/>
    <mergeCell ref="G4:G5"/>
  </mergeCells>
  <phoneticPr fontId="17" type="noConversion"/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5" workbookViewId="0">
      <selection activeCell="H19" sqref="H19"/>
    </sheetView>
  </sheetViews>
  <sheetFormatPr defaultColWidth="9" defaultRowHeight="14.15"/>
  <cols>
    <col min="1" max="1" width="7.42578125" style="4" customWidth="1"/>
    <col min="2" max="2" width="18.35546875" style="4" customWidth="1"/>
    <col min="3" max="3" width="10.0703125" style="4" customWidth="1"/>
    <col min="4" max="4" width="15.35546875" style="4" customWidth="1"/>
    <col min="5" max="5" width="33.140625" style="4" customWidth="1"/>
    <col min="6" max="6" width="13.5703125" style="4" customWidth="1"/>
    <col min="7" max="7" width="9.7109375" style="4" customWidth="1"/>
    <col min="8" max="8" width="11.640625" style="15" customWidth="1"/>
    <col min="9" max="9" width="14.85546875" style="15" customWidth="1"/>
    <col min="10" max="10" width="27.2109375" style="4" customWidth="1"/>
    <col min="11" max="11" width="12.7109375" style="4" customWidth="1"/>
    <col min="12" max="12" width="16.35546875" style="4" customWidth="1"/>
    <col min="13" max="16" width="9" style="4"/>
    <col min="17" max="17" width="11" style="4" customWidth="1"/>
    <col min="18" max="16384" width="9" style="4"/>
  </cols>
  <sheetData>
    <row r="1" spans="1:18" ht="30" customHeight="1">
      <c r="A1" s="74" t="s">
        <v>9</v>
      </c>
      <c r="B1" s="75"/>
      <c r="C1" s="75"/>
      <c r="D1" s="75"/>
      <c r="E1" s="75"/>
      <c r="F1" s="75"/>
      <c r="G1" s="75"/>
      <c r="H1" s="75"/>
      <c r="I1" s="75"/>
      <c r="J1" s="75"/>
    </row>
    <row r="2" spans="1:18" ht="30" customHeight="1">
      <c r="A2" s="75"/>
      <c r="B2" s="75"/>
      <c r="C2" s="75"/>
      <c r="D2" s="75"/>
      <c r="E2" s="75"/>
      <c r="F2" s="75"/>
      <c r="G2" s="75"/>
      <c r="H2" s="75"/>
      <c r="I2" s="75"/>
      <c r="J2" s="75"/>
    </row>
    <row r="3" spans="1:18" ht="38.049999999999997" customHeight="1">
      <c r="A3" s="16" t="s">
        <v>10</v>
      </c>
      <c r="B3" s="63" t="s">
        <v>11</v>
      </c>
      <c r="C3" s="63"/>
      <c r="D3" s="17" t="s">
        <v>12</v>
      </c>
      <c r="E3" s="17" t="s">
        <v>13</v>
      </c>
      <c r="F3" s="17" t="s">
        <v>14</v>
      </c>
      <c r="G3" s="17" t="s">
        <v>13</v>
      </c>
      <c r="H3" s="17" t="s">
        <v>15</v>
      </c>
      <c r="I3" s="64" t="s">
        <v>16</v>
      </c>
      <c r="J3" s="64"/>
      <c r="K3" s="43"/>
    </row>
    <row r="4" spans="1:18" ht="25" customHeight="1">
      <c r="A4" s="68">
        <v>1.538</v>
      </c>
      <c r="B4" s="18" t="s">
        <v>17</v>
      </c>
      <c r="C4" s="19">
        <v>7</v>
      </c>
      <c r="D4" s="20">
        <f>C4*0.32</f>
        <v>2.2400000000000002</v>
      </c>
      <c r="E4" s="72">
        <f t="shared" ref="E4:I4" si="0">D4*D5</f>
        <v>3.5840000000000001</v>
      </c>
      <c r="F4" s="18"/>
      <c r="G4" s="73">
        <f t="shared" si="0"/>
        <v>0</v>
      </c>
      <c r="H4" s="18">
        <f>C4*208</f>
        <v>1456</v>
      </c>
      <c r="I4" s="76">
        <f t="shared" si="0"/>
        <v>1514240</v>
      </c>
      <c r="J4" s="76"/>
      <c r="K4" s="44"/>
    </row>
    <row r="5" spans="1:18" ht="25" customHeight="1">
      <c r="A5" s="68"/>
      <c r="B5" s="18" t="s">
        <v>18</v>
      </c>
      <c r="C5" s="19">
        <v>10</v>
      </c>
      <c r="D5" s="20">
        <f>C5*0.16</f>
        <v>1.6</v>
      </c>
      <c r="E5" s="72"/>
      <c r="F5" s="18"/>
      <c r="G5" s="73"/>
      <c r="H5" s="18">
        <f>C5*104</f>
        <v>1040</v>
      </c>
      <c r="I5" s="76"/>
      <c r="J5" s="76"/>
      <c r="K5" s="44"/>
    </row>
    <row r="6" spans="1:18" ht="25" customHeight="1">
      <c r="A6" s="21" t="s">
        <v>1</v>
      </c>
      <c r="B6" s="21" t="s">
        <v>19</v>
      </c>
      <c r="C6" s="21" t="s">
        <v>20</v>
      </c>
      <c r="D6" s="21" t="s">
        <v>21</v>
      </c>
      <c r="E6" s="21" t="s">
        <v>22</v>
      </c>
      <c r="F6" s="21" t="s">
        <v>23</v>
      </c>
      <c r="G6" s="21" t="s">
        <v>24</v>
      </c>
      <c r="H6" s="22" t="s">
        <v>25</v>
      </c>
      <c r="I6" s="22" t="s">
        <v>26</v>
      </c>
      <c r="J6" s="21" t="s">
        <v>27</v>
      </c>
    </row>
    <row r="7" spans="1:18" ht="56.6">
      <c r="A7" s="69">
        <v>1</v>
      </c>
      <c r="B7" s="23" t="s">
        <v>83</v>
      </c>
      <c r="C7" s="23" t="s">
        <v>29</v>
      </c>
      <c r="D7" s="23" t="s">
        <v>84</v>
      </c>
      <c r="E7" s="24" t="s">
        <v>31</v>
      </c>
      <c r="F7" s="25">
        <f>E4</f>
        <v>3.5840000000000001</v>
      </c>
      <c r="G7" s="23" t="s">
        <v>32</v>
      </c>
      <c r="H7" s="26">
        <v>5574</v>
      </c>
      <c r="I7" s="26">
        <f t="shared" ref="I7:I19" si="1">F7*H7</f>
        <v>19977.216</v>
      </c>
      <c r="J7" s="23" t="s">
        <v>85</v>
      </c>
      <c r="L7" s="15"/>
    </row>
    <row r="8" spans="1:18" ht="21" customHeight="1">
      <c r="A8" s="70"/>
      <c r="B8" s="27" t="s">
        <v>34</v>
      </c>
      <c r="C8" s="27" t="s">
        <v>35</v>
      </c>
      <c r="D8" s="27" t="s">
        <v>86</v>
      </c>
      <c r="E8" s="28" t="s">
        <v>87</v>
      </c>
      <c r="F8" s="29">
        <v>12</v>
      </c>
      <c r="G8" s="27" t="s">
        <v>38</v>
      </c>
      <c r="H8" s="26">
        <v>67</v>
      </c>
      <c r="I8" s="26">
        <f t="shared" si="1"/>
        <v>804</v>
      </c>
      <c r="J8" s="25"/>
      <c r="L8" s="15"/>
    </row>
    <row r="9" spans="1:18" ht="21" customHeight="1">
      <c r="A9" s="71"/>
      <c r="B9" s="27" t="s">
        <v>39</v>
      </c>
      <c r="C9" s="27" t="s">
        <v>40</v>
      </c>
      <c r="D9" s="27" t="s">
        <v>41</v>
      </c>
      <c r="E9" s="28" t="s">
        <v>42</v>
      </c>
      <c r="F9" s="29">
        <v>12</v>
      </c>
      <c r="G9" s="27" t="s">
        <v>43</v>
      </c>
      <c r="H9" s="26">
        <v>36.5</v>
      </c>
      <c r="I9" s="26">
        <f t="shared" si="1"/>
        <v>438</v>
      </c>
      <c r="J9" s="25"/>
      <c r="L9" s="15"/>
    </row>
    <row r="10" spans="1:18" ht="21" customHeight="1">
      <c r="A10" s="30">
        <v>2</v>
      </c>
      <c r="B10" s="31" t="s">
        <v>44</v>
      </c>
      <c r="C10" s="27" t="s">
        <v>45</v>
      </c>
      <c r="D10" s="27"/>
      <c r="E10" s="28" t="s">
        <v>79</v>
      </c>
      <c r="F10" s="32">
        <v>1</v>
      </c>
      <c r="G10" s="27" t="s">
        <v>47</v>
      </c>
      <c r="H10" s="33">
        <v>389.5</v>
      </c>
      <c r="I10" s="45">
        <f t="shared" si="1"/>
        <v>389.5</v>
      </c>
      <c r="J10" s="34"/>
      <c r="L10" s="15"/>
    </row>
    <row r="11" spans="1:18" ht="21" customHeight="1">
      <c r="A11" s="30">
        <v>3</v>
      </c>
      <c r="B11" s="31" t="s">
        <v>48</v>
      </c>
      <c r="C11" s="27" t="s">
        <v>45</v>
      </c>
      <c r="D11" s="27"/>
      <c r="E11" s="28" t="s">
        <v>49</v>
      </c>
      <c r="F11" s="32">
        <v>1</v>
      </c>
      <c r="G11" s="27" t="s">
        <v>47</v>
      </c>
      <c r="H11" s="33">
        <f>70*4*0.5</f>
        <v>140</v>
      </c>
      <c r="I11" s="45">
        <f t="shared" si="1"/>
        <v>140</v>
      </c>
      <c r="J11" s="34"/>
      <c r="L11" s="15"/>
    </row>
    <row r="12" spans="1:18" ht="30" customHeight="1">
      <c r="A12" s="30">
        <v>4</v>
      </c>
      <c r="B12" s="25" t="s">
        <v>50</v>
      </c>
      <c r="C12" s="25" t="s">
        <v>35</v>
      </c>
      <c r="D12" s="25" t="s">
        <v>88</v>
      </c>
      <c r="E12" s="24" t="s">
        <v>89</v>
      </c>
      <c r="F12" s="25">
        <v>1</v>
      </c>
      <c r="G12" s="25" t="s">
        <v>43</v>
      </c>
      <c r="H12" s="26">
        <v>1023</v>
      </c>
      <c r="I12" s="26">
        <f t="shared" si="1"/>
        <v>1023</v>
      </c>
      <c r="J12" s="25" t="s">
        <v>82</v>
      </c>
    </row>
    <row r="13" spans="1:18" ht="25" customHeight="1">
      <c r="A13" s="30">
        <v>5</v>
      </c>
      <c r="B13" s="32" t="s">
        <v>53</v>
      </c>
      <c r="C13" s="32"/>
      <c r="D13" s="32" t="s">
        <v>54</v>
      </c>
      <c r="E13" s="34" t="s">
        <v>55</v>
      </c>
      <c r="F13" s="32">
        <v>1</v>
      </c>
      <c r="G13" s="32" t="s">
        <v>56</v>
      </c>
      <c r="H13" s="35"/>
      <c r="I13" s="26">
        <f t="shared" si="1"/>
        <v>0</v>
      </c>
      <c r="J13" s="32"/>
    </row>
    <row r="14" spans="1:18" ht="25" customHeight="1">
      <c r="A14" s="30">
        <v>6</v>
      </c>
      <c r="B14" s="25" t="s">
        <v>57</v>
      </c>
      <c r="C14" s="25"/>
      <c r="D14" s="25"/>
      <c r="E14" s="34" t="s">
        <v>58</v>
      </c>
      <c r="F14" s="25">
        <v>1</v>
      </c>
      <c r="G14" s="25" t="s">
        <v>43</v>
      </c>
      <c r="H14" s="26"/>
      <c r="I14" s="26">
        <f t="shared" si="1"/>
        <v>0</v>
      </c>
      <c r="J14" s="32" t="s">
        <v>59</v>
      </c>
    </row>
    <row r="15" spans="1:18" ht="25" customHeight="1">
      <c r="A15" s="30">
        <v>7</v>
      </c>
      <c r="B15" s="25" t="s">
        <v>60</v>
      </c>
      <c r="C15" s="32" t="s">
        <v>61</v>
      </c>
      <c r="D15" s="25" t="s">
        <v>62</v>
      </c>
      <c r="E15" s="36" t="s">
        <v>63</v>
      </c>
      <c r="F15" s="25">
        <v>1</v>
      </c>
      <c r="G15" s="25" t="s">
        <v>43</v>
      </c>
      <c r="H15" s="26">
        <v>1460</v>
      </c>
      <c r="I15" s="26">
        <f t="shared" si="1"/>
        <v>1460</v>
      </c>
      <c r="J15" s="31" t="s">
        <v>64</v>
      </c>
    </row>
    <row r="16" spans="1:18" ht="25" customHeight="1">
      <c r="A16" s="30">
        <v>8</v>
      </c>
      <c r="B16" s="37" t="s">
        <v>65</v>
      </c>
      <c r="C16" s="37"/>
      <c r="D16" s="37"/>
      <c r="E16" s="38" t="s">
        <v>66</v>
      </c>
      <c r="F16" s="29">
        <f>F7</f>
        <v>3.5840000000000001</v>
      </c>
      <c r="G16" s="37" t="s">
        <v>67</v>
      </c>
      <c r="H16" s="35">
        <v>600</v>
      </c>
      <c r="I16" s="35">
        <f t="shared" si="1"/>
        <v>2150.4</v>
      </c>
      <c r="J16" s="32"/>
      <c r="N16" s="13"/>
      <c r="O16" s="13"/>
      <c r="P16" s="13"/>
      <c r="Q16" s="13"/>
      <c r="R16" s="13"/>
    </row>
    <row r="17" spans="1:18" ht="25" customHeight="1">
      <c r="A17" s="30">
        <v>9</v>
      </c>
      <c r="B17" s="37" t="s">
        <v>68</v>
      </c>
      <c r="C17" s="37" t="s">
        <v>69</v>
      </c>
      <c r="D17" s="37"/>
      <c r="E17" s="39" t="s">
        <v>70</v>
      </c>
      <c r="F17" s="29">
        <v>1</v>
      </c>
      <c r="G17" s="37" t="s">
        <v>71</v>
      </c>
      <c r="H17" s="26">
        <f>F7*150</f>
        <v>537.6</v>
      </c>
      <c r="I17" s="35">
        <f t="shared" si="1"/>
        <v>537.6</v>
      </c>
      <c r="J17" s="32"/>
      <c r="N17" s="13"/>
      <c r="O17" s="13"/>
      <c r="P17" s="13"/>
      <c r="Q17" s="13"/>
      <c r="R17" s="13"/>
    </row>
    <row r="18" spans="1:18" ht="25" customHeight="1">
      <c r="A18" s="30">
        <v>10</v>
      </c>
      <c r="B18" s="37" t="s">
        <v>72</v>
      </c>
      <c r="C18" s="37"/>
      <c r="D18" s="37"/>
      <c r="E18" s="40" t="s">
        <v>73</v>
      </c>
      <c r="F18" s="29">
        <f>F16</f>
        <v>3.5840000000000001</v>
      </c>
      <c r="G18" s="37" t="s">
        <v>67</v>
      </c>
      <c r="H18" s="26">
        <v>500</v>
      </c>
      <c r="I18" s="35">
        <f t="shared" si="1"/>
        <v>1792</v>
      </c>
      <c r="J18" s="32"/>
    </row>
    <row r="19" spans="1:18" s="14" customFormat="1" ht="25" customHeight="1">
      <c r="A19" s="30">
        <v>11</v>
      </c>
      <c r="B19" s="41" t="s">
        <v>74</v>
      </c>
      <c r="C19" s="32"/>
      <c r="D19" s="32"/>
      <c r="E19" s="40" t="s">
        <v>75</v>
      </c>
      <c r="F19" s="32">
        <v>1</v>
      </c>
      <c r="G19" s="32" t="s">
        <v>71</v>
      </c>
      <c r="H19" s="35">
        <f>F7*60</f>
        <v>215.04</v>
      </c>
      <c r="I19" s="35">
        <f t="shared" si="1"/>
        <v>215.04</v>
      </c>
      <c r="J19" s="32"/>
    </row>
    <row r="20" spans="1:18" ht="25" customHeight="1">
      <c r="A20" s="65" t="s">
        <v>76</v>
      </c>
      <c r="B20" s="65"/>
      <c r="C20" s="65"/>
      <c r="D20" s="65"/>
      <c r="E20" s="65"/>
      <c r="F20" s="65"/>
      <c r="G20" s="65"/>
      <c r="H20" s="65"/>
      <c r="I20" s="46">
        <f>SUM(I7:I19)</f>
        <v>28926.756000000001</v>
      </c>
      <c r="J20" s="42"/>
    </row>
    <row r="21" spans="1:18" ht="58" customHeight="1">
      <c r="A21" s="66" t="s">
        <v>77</v>
      </c>
      <c r="B21" s="67"/>
      <c r="C21" s="67"/>
      <c r="D21" s="67"/>
      <c r="E21" s="67"/>
      <c r="F21" s="67"/>
      <c r="G21" s="67"/>
      <c r="H21" s="67"/>
      <c r="I21" s="67"/>
      <c r="J21" s="67"/>
    </row>
  </sheetData>
  <mergeCells count="10">
    <mergeCell ref="A1:J2"/>
    <mergeCell ref="I4:J5"/>
    <mergeCell ref="B3:C3"/>
    <mergeCell ref="I3:J3"/>
    <mergeCell ref="A20:H20"/>
    <mergeCell ref="A21:J21"/>
    <mergeCell ref="A4:A5"/>
    <mergeCell ref="A7:A9"/>
    <mergeCell ref="E4:E5"/>
    <mergeCell ref="G4:G5"/>
  </mergeCells>
  <phoneticPr fontId="17" type="noConversion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8" zoomScale="130" zoomScaleNormal="130" workbookViewId="0">
      <selection activeCell="B34" sqref="B34:C43"/>
    </sheetView>
  </sheetViews>
  <sheetFormatPr defaultColWidth="5.92578125" defaultRowHeight="18" customHeight="1"/>
  <cols>
    <col min="1" max="16383" width="5.92578125" customWidth="1"/>
  </cols>
  <sheetData>
    <row r="1" spans="1:16" ht="18" customHeight="1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</row>
    <row r="2" spans="1:16" ht="18" customHeight="1">
      <c r="A2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" customHeight="1">
      <c r="A3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" customHeight="1">
      <c r="A4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>
      <c r="A5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8" customHeight="1">
      <c r="A6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8" customHeight="1">
      <c r="A7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8" customHeight="1">
      <c r="A8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8" customHeight="1">
      <c r="A9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" customHeight="1">
      <c r="A10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8" customHeight="1">
      <c r="A11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8" customHeight="1">
      <c r="A12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8" customHeight="1">
      <c r="A13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8" customHeight="1">
      <c r="A14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8" customHeight="1">
      <c r="A15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8" customHeight="1">
      <c r="B16" s="77" t="s">
        <v>90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</row>
    <row r="18" spans="1:16" ht="18" customHeight="1">
      <c r="B18">
        <v>1</v>
      </c>
      <c r="C18">
        <v>2</v>
      </c>
      <c r="D18">
        <v>3</v>
      </c>
      <c r="E18">
        <v>4</v>
      </c>
      <c r="F18">
        <v>5</v>
      </c>
      <c r="G18">
        <v>6</v>
      </c>
      <c r="H18">
        <v>7</v>
      </c>
      <c r="I18">
        <v>8</v>
      </c>
    </row>
    <row r="19" spans="1:16" ht="18" customHeight="1">
      <c r="A19">
        <v>1</v>
      </c>
      <c r="B19" s="5"/>
      <c r="C19" s="6"/>
      <c r="D19" s="5"/>
      <c r="E19" s="6"/>
      <c r="F19" s="5"/>
      <c r="G19" s="6"/>
      <c r="H19" s="5"/>
      <c r="I19" s="6"/>
    </row>
    <row r="20" spans="1:16" ht="18" customHeight="1">
      <c r="A20">
        <v>2</v>
      </c>
      <c r="B20" s="7"/>
      <c r="C20" s="8"/>
      <c r="D20" s="7"/>
      <c r="E20" s="8"/>
      <c r="F20" s="7"/>
      <c r="G20" s="8"/>
      <c r="H20" s="7"/>
      <c r="I20" s="8"/>
    </row>
    <row r="21" spans="1:16" ht="18" customHeight="1">
      <c r="A21">
        <v>3</v>
      </c>
      <c r="B21" s="7"/>
      <c r="C21" s="8"/>
      <c r="D21" s="7"/>
      <c r="E21" s="8"/>
      <c r="F21" s="7"/>
      <c r="G21" s="8"/>
      <c r="H21" s="7"/>
      <c r="I21" s="8"/>
    </row>
    <row r="22" spans="1:16" ht="18" customHeight="1">
      <c r="A22">
        <v>4</v>
      </c>
      <c r="B22" s="9"/>
      <c r="C22" s="10"/>
      <c r="D22" s="9"/>
      <c r="E22" s="10"/>
      <c r="F22" s="9"/>
      <c r="G22" s="10"/>
      <c r="H22" s="9"/>
      <c r="I22" s="10"/>
    </row>
    <row r="23" spans="1:16" ht="18" customHeight="1">
      <c r="A23">
        <v>5</v>
      </c>
      <c r="B23" s="5"/>
      <c r="C23" s="6"/>
      <c r="D23" s="5"/>
      <c r="E23" s="6"/>
      <c r="F23" s="5"/>
      <c r="G23" s="6"/>
      <c r="H23" s="5"/>
      <c r="I23" s="6"/>
    </row>
    <row r="24" spans="1:16" ht="18" customHeight="1">
      <c r="A24">
        <v>6</v>
      </c>
      <c r="B24" s="7"/>
      <c r="C24" s="8"/>
      <c r="D24" s="7"/>
      <c r="E24" s="8"/>
      <c r="F24" s="7"/>
      <c r="G24" s="8"/>
      <c r="H24" s="7"/>
      <c r="I24" s="8"/>
    </row>
    <row r="25" spans="1:16" ht="18" customHeight="1">
      <c r="A25">
        <v>7</v>
      </c>
      <c r="B25" s="7"/>
      <c r="C25" s="8"/>
      <c r="D25" s="7"/>
      <c r="E25" s="8"/>
      <c r="F25" s="7"/>
      <c r="G25" s="8"/>
      <c r="H25" s="7"/>
      <c r="I25" s="8"/>
    </row>
    <row r="26" spans="1:16" ht="18" customHeight="1">
      <c r="A26">
        <v>8</v>
      </c>
      <c r="B26" s="9"/>
      <c r="C26" s="10"/>
      <c r="D26" s="9"/>
      <c r="E26" s="10"/>
      <c r="F26" s="9"/>
      <c r="G26" s="10"/>
      <c r="H26" s="9"/>
      <c r="I26" s="10"/>
    </row>
    <row r="27" spans="1:16" ht="18" customHeight="1">
      <c r="A27">
        <v>9</v>
      </c>
      <c r="B27" s="5"/>
      <c r="C27" s="6"/>
      <c r="D27" s="5"/>
      <c r="E27" s="6"/>
      <c r="F27" s="5"/>
      <c r="G27" s="6"/>
      <c r="H27" s="5"/>
      <c r="I27" s="6"/>
    </row>
    <row r="28" spans="1:16" ht="18" customHeight="1">
      <c r="A28">
        <v>10</v>
      </c>
      <c r="B28" s="7"/>
      <c r="C28" s="8"/>
      <c r="D28" s="7"/>
      <c r="E28" s="8"/>
      <c r="F28" s="7"/>
      <c r="G28" s="8"/>
      <c r="H28" s="7"/>
      <c r="I28" s="8"/>
    </row>
    <row r="29" spans="1:16" ht="18" customHeight="1">
      <c r="A29">
        <v>11</v>
      </c>
      <c r="B29" s="7"/>
      <c r="C29" s="8"/>
      <c r="D29" s="7"/>
      <c r="E29" s="8"/>
      <c r="F29" s="7"/>
      <c r="G29" s="8"/>
      <c r="H29" s="7"/>
      <c r="I29" s="8"/>
    </row>
    <row r="30" spans="1:16" ht="18" customHeight="1">
      <c r="A30">
        <v>12</v>
      </c>
      <c r="B30" s="9"/>
      <c r="C30" s="10"/>
      <c r="D30" s="9"/>
      <c r="E30" s="10"/>
      <c r="F30" s="9"/>
      <c r="G30" s="10"/>
      <c r="H30" s="9"/>
      <c r="I30" s="10"/>
    </row>
    <row r="31" spans="1:16" ht="18" customHeight="1">
      <c r="B31" s="77" t="s">
        <v>91</v>
      </c>
      <c r="C31" s="77"/>
      <c r="D31" s="77"/>
      <c r="E31" s="77"/>
      <c r="F31" s="77"/>
      <c r="G31" s="77"/>
      <c r="H31" s="77"/>
      <c r="I31" s="77"/>
      <c r="J31" s="13"/>
      <c r="K31" s="13"/>
      <c r="L31" s="13"/>
      <c r="M31" s="13"/>
      <c r="N31" s="13"/>
      <c r="O31" s="13"/>
      <c r="P31" s="13"/>
    </row>
    <row r="33" spans="1:9" ht="18" customHeight="1">
      <c r="B33">
        <v>1</v>
      </c>
      <c r="C33">
        <v>2</v>
      </c>
      <c r="D33">
        <v>3</v>
      </c>
      <c r="E33">
        <v>4</v>
      </c>
      <c r="F33">
        <v>5</v>
      </c>
      <c r="G33">
        <v>6</v>
      </c>
      <c r="H33">
        <v>7</v>
      </c>
    </row>
    <row r="34" spans="1:9" ht="18" customHeight="1">
      <c r="A34">
        <v>1</v>
      </c>
      <c r="B34" s="5"/>
      <c r="C34" s="6"/>
      <c r="D34" s="5"/>
      <c r="E34" s="6"/>
      <c r="F34" s="5"/>
      <c r="G34" s="6"/>
      <c r="H34" s="5"/>
    </row>
    <row r="35" spans="1:9" ht="18" customHeight="1">
      <c r="A35">
        <v>2</v>
      </c>
      <c r="B35" s="7"/>
      <c r="C35" s="8"/>
      <c r="D35" s="7"/>
      <c r="E35" s="8"/>
      <c r="F35" s="7"/>
      <c r="G35" s="8"/>
      <c r="H35" s="7"/>
    </row>
    <row r="36" spans="1:9" ht="18" customHeight="1">
      <c r="A36">
        <v>3</v>
      </c>
      <c r="B36" s="11"/>
      <c r="C36" s="12"/>
      <c r="D36" s="11"/>
      <c r="E36" s="12"/>
      <c r="F36" s="11"/>
      <c r="G36" s="12"/>
      <c r="H36" s="11"/>
    </row>
    <row r="37" spans="1:9" ht="18" customHeight="1">
      <c r="A37">
        <v>4</v>
      </c>
      <c r="B37" s="5"/>
      <c r="C37" s="6"/>
      <c r="D37" s="5"/>
      <c r="E37" s="6"/>
      <c r="F37" s="5"/>
      <c r="G37" s="6"/>
      <c r="H37" s="5"/>
    </row>
    <row r="38" spans="1:9" ht="18" customHeight="1">
      <c r="A38">
        <v>5</v>
      </c>
      <c r="B38" s="7"/>
      <c r="C38" s="8"/>
      <c r="D38" s="7"/>
      <c r="E38" s="8"/>
      <c r="F38" s="7"/>
      <c r="G38" s="8"/>
      <c r="H38" s="7"/>
    </row>
    <row r="39" spans="1:9" ht="18" customHeight="1">
      <c r="A39">
        <v>6</v>
      </c>
      <c r="B39" s="11"/>
      <c r="C39" s="12"/>
      <c r="D39" s="11"/>
      <c r="E39" s="12"/>
      <c r="F39" s="11"/>
      <c r="G39" s="12"/>
      <c r="H39" s="11"/>
    </row>
    <row r="40" spans="1:9" ht="18" customHeight="1">
      <c r="A40">
        <v>7</v>
      </c>
      <c r="B40" s="5"/>
      <c r="C40" s="6"/>
      <c r="D40" s="5"/>
      <c r="E40" s="6"/>
      <c r="F40" s="5"/>
      <c r="G40" s="6"/>
      <c r="H40" s="5"/>
    </row>
    <row r="41" spans="1:9" ht="18" customHeight="1">
      <c r="A41">
        <v>8</v>
      </c>
      <c r="B41" s="7"/>
      <c r="C41" s="8"/>
      <c r="D41" s="7"/>
      <c r="E41" s="8"/>
      <c r="F41" s="7"/>
      <c r="G41" s="8"/>
      <c r="H41" s="7"/>
    </row>
    <row r="42" spans="1:9" ht="18" customHeight="1">
      <c r="A42">
        <v>9</v>
      </c>
      <c r="B42" s="7"/>
      <c r="C42" s="8"/>
      <c r="D42" s="7"/>
      <c r="E42" s="8"/>
      <c r="F42" s="7"/>
      <c r="G42" s="8"/>
      <c r="H42" s="7"/>
    </row>
    <row r="43" spans="1:9" ht="18" customHeight="1">
      <c r="A43">
        <v>10</v>
      </c>
      <c r="B43" s="9"/>
      <c r="C43" s="10"/>
      <c r="D43" s="9"/>
      <c r="E43" s="10"/>
      <c r="F43" s="9"/>
      <c r="G43" s="10"/>
      <c r="H43" s="9"/>
    </row>
    <row r="44" spans="1:9" ht="18" customHeight="1">
      <c r="B44" s="77" t="s">
        <v>92</v>
      </c>
      <c r="C44" s="77"/>
      <c r="D44" s="77"/>
      <c r="E44" s="77"/>
      <c r="F44" s="77"/>
      <c r="G44" s="77"/>
      <c r="H44" s="77"/>
      <c r="I44" s="13"/>
    </row>
  </sheetData>
  <mergeCells count="3">
    <mergeCell ref="B16:P16"/>
    <mergeCell ref="B31:I31"/>
    <mergeCell ref="B44:H44"/>
  </mergeCells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屏1</vt:lpstr>
      <vt:lpstr>屏2</vt:lpstr>
      <vt:lpstr>屏3</vt:lpstr>
      <vt:lpstr>显示示意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zhuzhen</dc:creator>
  <cp:lastModifiedBy>Larry Li (李治霖)-浪潮智能终端</cp:lastModifiedBy>
  <dcterms:created xsi:type="dcterms:W3CDTF">2021-09-17T07:05:00Z</dcterms:created>
  <dcterms:modified xsi:type="dcterms:W3CDTF">2025-02-22T06:16:03Z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F0ADE1D5E3E64B93A85AB32E91683E28</vt:lpwstr>
  </property>
  <property fmtid="{D5CDD505-2E9C-101B-9397-08002B2CF9AE}" pid="3" name="KSOProductBuildVer">
    <vt:lpwstr>2052-12.1.0.19770</vt:lpwstr>
  </property>
</Properties>
</file>