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K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已付上半年分红款345600</t>
        </r>
      </text>
    </comment>
    <comment ref="D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企业所得税</t>
        </r>
      </text>
    </comment>
    <comment ref="C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24年开票1432377.52
扣减23年分红未抵完1127724.09</t>
        </r>
      </text>
    </comment>
    <comment ref="C1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24年开票1345585.11
扣减23年分红未抵完437819.31
</t>
        </r>
      </text>
    </comment>
  </commentList>
</comments>
</file>

<file path=xl/sharedStrings.xml><?xml version="1.0" encoding="utf-8"?>
<sst xmlns="http://schemas.openxmlformats.org/spreadsheetml/2006/main" count="105" uniqueCount="71">
  <si>
    <t>上半年分红款</t>
  </si>
  <si>
    <t>下半年分红款</t>
  </si>
  <si>
    <t>合计</t>
  </si>
  <si>
    <t>备注</t>
  </si>
  <si>
    <t>福达通</t>
  </si>
  <si>
    <t>湖南飞英达</t>
  </si>
  <si>
    <t>屹林达</t>
  </si>
  <si>
    <t>福达通上半年已付</t>
  </si>
  <si>
    <t>汇总表</t>
  </si>
  <si>
    <t>分别安排</t>
  </si>
  <si>
    <t>公司</t>
  </si>
  <si>
    <t>申报数</t>
  </si>
  <si>
    <t>税金及费用</t>
  </si>
  <si>
    <t>实际发放</t>
  </si>
  <si>
    <t>平均税负</t>
  </si>
  <si>
    <t>分红款（年度）</t>
  </si>
  <si>
    <t xml:space="preserve"> 申报数</t>
  </si>
  <si>
    <t>费用</t>
  </si>
  <si>
    <t>差额未申报</t>
  </si>
  <si>
    <t>差额承担税金</t>
  </si>
  <si>
    <t>香港美金</t>
  </si>
  <si>
    <t>汇款手续费578.1，公司承担</t>
  </si>
  <si>
    <t>嘉瑞东</t>
  </si>
  <si>
    <t>汇款手续费410.95，公司承担</t>
  </si>
  <si>
    <t>深圳福达通</t>
  </si>
  <si>
    <t>海纳德</t>
  </si>
  <si>
    <t>汇款手续费417.82，公司承担</t>
  </si>
  <si>
    <t>深圳屹林达</t>
  </si>
  <si>
    <t>骧腾利息发票</t>
  </si>
  <si>
    <t>税金由骧腾承担</t>
  </si>
  <si>
    <t>合计：</t>
  </si>
  <si>
    <t xml:space="preserve"> 深圳福达通</t>
  </si>
  <si>
    <t xml:space="preserve"> 深圳屹林达</t>
  </si>
  <si>
    <t>代发过账申报数</t>
  </si>
  <si>
    <t>除骧腾-总体平均税负</t>
  </si>
  <si>
    <t>余未申报数</t>
  </si>
  <si>
    <t>按平税负收取税金，平账。</t>
  </si>
  <si>
    <t>工号</t>
  </si>
  <si>
    <t>姓名</t>
  </si>
  <si>
    <t>累计收入</t>
  </si>
  <si>
    <t>累计专项扣除</t>
  </si>
  <si>
    <t>应扣缴税额</t>
  </si>
  <si>
    <t>公司承担</t>
  </si>
  <si>
    <t>社保应交总额</t>
  </si>
  <si>
    <t>飞英达管理</t>
  </si>
  <si>
    <t>胡燕飞</t>
  </si>
  <si>
    <t>钟双黄</t>
  </si>
  <si>
    <t>宁新鲜</t>
  </si>
  <si>
    <t>聂力</t>
  </si>
  <si>
    <t>王珍珍</t>
  </si>
  <si>
    <t>马尚</t>
  </si>
  <si>
    <t>张小华</t>
  </si>
  <si>
    <t>张桂芳</t>
  </si>
  <si>
    <t>聂超</t>
  </si>
  <si>
    <t>张国华</t>
  </si>
  <si>
    <t>左丽群</t>
  </si>
  <si>
    <t>谢青会</t>
  </si>
  <si>
    <t>彭泽宏</t>
  </si>
  <si>
    <t>邬瞻武</t>
  </si>
  <si>
    <t>刘明月</t>
  </si>
  <si>
    <t>杨秀娟</t>
  </si>
  <si>
    <t>聂泽生</t>
  </si>
  <si>
    <t>胡佳</t>
  </si>
  <si>
    <t>陈映月</t>
  </si>
  <si>
    <t>李昆</t>
  </si>
  <si>
    <t>方恒</t>
  </si>
  <si>
    <t>曾秋玲</t>
  </si>
  <si>
    <t>彭素机</t>
  </si>
  <si>
    <t>李琼</t>
  </si>
  <si>
    <t>左立峰</t>
  </si>
  <si>
    <t>多申报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</si>
</sst>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\(0.00\)"/>
  </numFmts>
  <fonts count="28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10"/>
      <color rgb="FFFF0000"/>
      <name val="宋体"/>
      <charset val="134"/>
    </font>
    <font>
      <b/>
      <sz val="14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9"/>
      <name val="宋体"/>
      <charset val="134"/>
    </font>
    <font>
      <sz val="9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6" tint="0.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6" borderId="10" applyNumberFormat="0" applyAlignment="0" applyProtection="0">
      <alignment vertical="center"/>
    </xf>
    <xf numFmtId="0" fontId="16" fillId="7" borderId="11" applyNumberFormat="0" applyAlignment="0" applyProtection="0">
      <alignment vertical="center"/>
    </xf>
    <xf numFmtId="0" fontId="17" fillId="7" borderId="10" applyNumberFormat="0" applyAlignment="0" applyProtection="0">
      <alignment vertical="center"/>
    </xf>
    <xf numFmtId="0" fontId="18" fillId="8" borderId="12" applyNumberFormat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4" fillId="35" borderId="0" applyNumberFormat="0" applyBorder="0" applyAlignment="0" applyProtection="0">
      <alignment vertical="center"/>
    </xf>
  </cellStyleXfs>
  <cellXfs count="53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43" fontId="0" fillId="0" borderId="0" xfId="0" applyNumberFormat="1" applyFill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3" fontId="1" fillId="0" borderId="1" xfId="0" applyNumberFormat="1" applyFont="1" applyFill="1" applyBorder="1" applyAlignment="1">
      <alignment horizontal="center" vertical="center" wrapText="1"/>
    </xf>
    <xf numFmtId="43" fontId="1" fillId="0" borderId="1" xfId="0" applyNumberFormat="1" applyFont="1" applyFill="1" applyBorder="1" applyAlignment="1">
      <alignment vertical="center" wrapText="1"/>
    </xf>
    <xf numFmtId="43" fontId="2" fillId="2" borderId="1" xfId="0" applyNumberFormat="1" applyFont="1" applyFill="1" applyBorder="1" applyAlignment="1">
      <alignment horizontal="left" vertical="center" wrapText="1"/>
    </xf>
    <xf numFmtId="43" fontId="0" fillId="2" borderId="1" xfId="0" applyNumberFormat="1" applyFill="1" applyBorder="1" applyAlignment="1">
      <alignment vertical="center" wrapText="1"/>
    </xf>
    <xf numFmtId="43" fontId="0" fillId="2" borderId="1" xfId="0" applyNumberFormat="1" applyFill="1" applyBorder="1" applyAlignment="1">
      <alignment horizontal="center" vertical="center" wrapText="1"/>
    </xf>
    <xf numFmtId="43" fontId="1" fillId="2" borderId="1" xfId="0" applyNumberFormat="1" applyFont="1" applyFill="1" applyBorder="1" applyAlignment="1">
      <alignment vertical="center" wrapText="1"/>
    </xf>
    <xf numFmtId="43" fontId="0" fillId="0" borderId="2" xfId="0" applyNumberFormat="1" applyFill="1" applyBorder="1" applyAlignment="1">
      <alignment horizontal="center" vertical="center"/>
    </xf>
    <xf numFmtId="43" fontId="0" fillId="0" borderId="1" xfId="0" applyNumberFormat="1" applyFill="1" applyBorder="1" applyAlignment="1">
      <alignment vertical="center" wrapText="1"/>
    </xf>
    <xf numFmtId="10" fontId="0" fillId="0" borderId="1" xfId="3" applyNumberFormat="1" applyBorder="1" applyAlignment="1">
      <alignment vertical="center" wrapText="1"/>
    </xf>
    <xf numFmtId="43" fontId="2" fillId="0" borderId="1" xfId="0" applyNumberFormat="1" applyFont="1" applyFill="1" applyBorder="1" applyAlignment="1">
      <alignment vertical="center" wrapText="1"/>
    </xf>
    <xf numFmtId="43" fontId="0" fillId="0" borderId="3" xfId="0" applyNumberFormat="1" applyFill="1" applyBorder="1" applyAlignment="1">
      <alignment horizontal="center" vertical="center"/>
    </xf>
    <xf numFmtId="43" fontId="0" fillId="0" borderId="4" xfId="0" applyNumberFormat="1" applyFill="1" applyBorder="1" applyAlignment="1">
      <alignment horizontal="center" vertical="center"/>
    </xf>
    <xf numFmtId="43" fontId="0" fillId="0" borderId="3" xfId="0" applyNumberFormat="1" applyFill="1" applyBorder="1" applyAlignment="1">
      <alignment horizontal="center" vertical="center" wrapText="1"/>
    </xf>
    <xf numFmtId="43" fontId="1" fillId="0" borderId="1" xfId="0" applyNumberFormat="1" applyFont="1" applyFill="1" applyBorder="1" applyAlignment="1">
      <alignment horizontal="left" vertical="center" wrapText="1"/>
    </xf>
    <xf numFmtId="0" fontId="0" fillId="0" borderId="1" xfId="0" applyFill="1" applyBorder="1" applyAlignment="1">
      <alignment vertical="center" wrapText="1"/>
    </xf>
    <xf numFmtId="43" fontId="0" fillId="0" borderId="4" xfId="0" applyNumberForma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10" fontId="1" fillId="2" borderId="1" xfId="3" applyNumberFormat="1" applyFont="1" applyFill="1" applyBorder="1" applyAlignment="1">
      <alignment vertical="center" wrapText="1"/>
    </xf>
    <xf numFmtId="43" fontId="1" fillId="2" borderId="1" xfId="0" applyNumberFormat="1" applyFont="1" applyFill="1" applyBorder="1" applyAlignment="1">
      <alignment horizontal="left" vertical="center" wrapText="1"/>
    </xf>
    <xf numFmtId="43" fontId="0" fillId="0" borderId="5" xfId="0" applyNumberFormat="1" applyFill="1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 wrapText="1"/>
    </xf>
    <xf numFmtId="43" fontId="0" fillId="0" borderId="0" xfId="0" applyNumberFormat="1" applyFill="1" applyAlignment="1">
      <alignment vertical="center" wrapText="1"/>
    </xf>
    <xf numFmtId="0" fontId="0" fillId="0" borderId="1" xfId="0" applyNumberFormat="1" applyFill="1" applyBorder="1" applyAlignment="1">
      <alignment vertical="center" wrapText="1"/>
    </xf>
    <xf numFmtId="49" fontId="0" fillId="0" borderId="1" xfId="0" applyNumberFormat="1" applyFill="1" applyBorder="1" applyAlignment="1">
      <alignment vertical="center" wrapText="1"/>
    </xf>
    <xf numFmtId="176" fontId="0" fillId="0" borderId="1" xfId="0" applyNumberFormat="1" applyFill="1" applyBorder="1" applyAlignment="1">
      <alignment vertical="center" wrapText="1"/>
    </xf>
    <xf numFmtId="49" fontId="0" fillId="0" borderId="1" xfId="0" applyNumberFormat="1" applyFill="1" applyBorder="1" applyAlignment="1">
      <alignment vertical="center"/>
    </xf>
    <xf numFmtId="0" fontId="0" fillId="0" borderId="1" xfId="0" applyNumberFormat="1" applyFill="1" applyBorder="1" applyAlignment="1">
      <alignment vertical="center"/>
    </xf>
    <xf numFmtId="0" fontId="0" fillId="0" borderId="1" xfId="0" applyNumberFormat="1" applyFill="1" applyBorder="1" applyAlignment="1">
      <alignment horizontal="right" vertical="center"/>
    </xf>
    <xf numFmtId="49" fontId="3" fillId="0" borderId="1" xfId="0" applyNumberFormat="1" applyFont="1" applyFill="1" applyBorder="1" applyAlignment="1">
      <alignment vertical="center"/>
    </xf>
    <xf numFmtId="176" fontId="3" fillId="0" borderId="1" xfId="0" applyNumberFormat="1" applyFont="1" applyFill="1" applyBorder="1" applyAlignment="1">
      <alignment vertical="center"/>
    </xf>
    <xf numFmtId="0" fontId="3" fillId="0" borderId="1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0" fillId="0" borderId="0" xfId="0" applyFill="1" applyAlignment="1">
      <alignment horizontal="left" vertical="center"/>
    </xf>
    <xf numFmtId="0" fontId="1" fillId="4" borderId="0" xfId="0" applyFont="1" applyFill="1" applyAlignment="1">
      <alignment horizontal="center" vertical="center"/>
    </xf>
    <xf numFmtId="43" fontId="4" fillId="2" borderId="1" xfId="0" applyNumberFormat="1" applyFont="1" applyFill="1" applyBorder="1" applyAlignment="1">
      <alignment vertical="center"/>
    </xf>
    <xf numFmtId="43" fontId="1" fillId="0" borderId="1" xfId="0" applyNumberFormat="1" applyFont="1" applyFill="1" applyBorder="1" applyAlignment="1">
      <alignment horizontal="center" vertical="center"/>
    </xf>
    <xf numFmtId="43" fontId="5" fillId="0" borderId="6" xfId="0" applyNumberFormat="1" applyFont="1" applyFill="1" applyBorder="1" applyAlignment="1">
      <alignment horizontal="center" vertical="center"/>
    </xf>
    <xf numFmtId="43" fontId="5" fillId="0" borderId="1" xfId="0" applyNumberFormat="1" applyFont="1" applyFill="1" applyBorder="1" applyAlignment="1">
      <alignment horizontal="center" vertical="center"/>
    </xf>
    <xf numFmtId="43" fontId="5" fillId="2" borderId="1" xfId="0" applyNumberFormat="1" applyFont="1" applyFill="1" applyBorder="1" applyAlignment="1">
      <alignment vertical="center"/>
    </xf>
    <xf numFmtId="43" fontId="1" fillId="0" borderId="1" xfId="0" applyNumberFormat="1" applyFont="1" applyFill="1" applyBorder="1" applyAlignment="1">
      <alignment vertical="center"/>
    </xf>
    <xf numFmtId="43" fontId="6" fillId="0" borderId="6" xfId="0" applyNumberFormat="1" applyFont="1" applyFill="1" applyBorder="1" applyAlignment="1">
      <alignment vertical="center"/>
    </xf>
    <xf numFmtId="43" fontId="6" fillId="0" borderId="1" xfId="0" applyNumberFormat="1" applyFont="1" applyFill="1" applyBorder="1" applyAlignment="1">
      <alignment vertical="center"/>
    </xf>
    <xf numFmtId="43" fontId="5" fillId="2" borderId="1" xfId="0" applyNumberFormat="1" applyFont="1" applyFill="1" applyBorder="1" applyAlignment="1">
      <alignment vertical="center"/>
    </xf>
    <xf numFmtId="43" fontId="5" fillId="0" borderId="1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46"/>
  <sheetViews>
    <sheetView tabSelected="1" topLeftCell="A3" workbookViewId="0">
      <selection activeCell="E21" sqref="E21:F32"/>
    </sheetView>
  </sheetViews>
  <sheetFormatPr defaultColWidth="9" defaultRowHeight="13.5"/>
  <cols>
    <col min="1" max="1" width="9.625" style="4" customWidth="1"/>
    <col min="2" max="2" width="11.875" style="4" customWidth="1"/>
    <col min="3" max="3" width="16.75" style="4" customWidth="1"/>
    <col min="4" max="4" width="17.75" style="4" customWidth="1"/>
    <col min="5" max="5" width="17.125" style="4" customWidth="1"/>
    <col min="6" max="6" width="17.5" style="4" customWidth="1"/>
    <col min="7" max="7" width="19" style="4" customWidth="1"/>
    <col min="8" max="8" width="4.5" style="3" customWidth="1"/>
    <col min="9" max="9" width="2.25" style="5" customWidth="1"/>
    <col min="10" max="10" width="12.25" style="3" customWidth="1"/>
    <col min="11" max="11" width="14.375" style="3" customWidth="1"/>
    <col min="12" max="12" width="15.5" style="3" customWidth="1"/>
    <col min="13" max="13" width="12.5" style="3" customWidth="1"/>
    <col min="14" max="14" width="15" style="3" customWidth="1"/>
    <col min="15" max="15" width="13.625" style="3" customWidth="1"/>
    <col min="16" max="16" width="13.375" style="3" customWidth="1"/>
    <col min="17" max="17" width="10.25" style="3" customWidth="1"/>
    <col min="18" max="16383" width="9" style="3"/>
  </cols>
  <sheetData>
    <row r="1" s="1" customFormat="1" ht="30" customHeight="1" spans="1:9">
      <c r="A1" s="6" t="s">
        <v>0</v>
      </c>
      <c r="B1" s="6"/>
      <c r="C1" s="6" t="s">
        <v>1</v>
      </c>
      <c r="D1" s="6"/>
      <c r="E1" s="6"/>
      <c r="F1" s="6" t="s">
        <v>2</v>
      </c>
      <c r="G1" s="7" t="s">
        <v>3</v>
      </c>
      <c r="H1" s="7"/>
      <c r="I1" s="41"/>
    </row>
    <row r="2" s="1" customFormat="1" ht="30" customHeight="1" spans="1:9">
      <c r="A2" s="6" t="s">
        <v>4</v>
      </c>
      <c r="B2" s="6"/>
      <c r="C2" s="6" t="s">
        <v>5</v>
      </c>
      <c r="D2" s="6" t="s">
        <v>4</v>
      </c>
      <c r="E2" s="6" t="s">
        <v>6</v>
      </c>
      <c r="F2" s="6"/>
      <c r="G2" s="7"/>
      <c r="H2" s="7"/>
      <c r="I2" s="41"/>
    </row>
    <row r="3" s="2" customFormat="1" ht="30" customHeight="1" spans="1:10">
      <c r="A3" s="8">
        <v>345600</v>
      </c>
      <c r="B3" s="8"/>
      <c r="C3" s="9">
        <v>1350000</v>
      </c>
      <c r="D3" s="9">
        <v>1920000</v>
      </c>
      <c r="E3" s="9">
        <v>1824984</v>
      </c>
      <c r="F3" s="9">
        <f>SUM(A3:E3)</f>
        <v>5440584</v>
      </c>
      <c r="G3" s="10" t="s">
        <v>7</v>
      </c>
      <c r="H3" s="10"/>
      <c r="I3" s="41"/>
      <c r="J3" s="42" t="s">
        <v>8</v>
      </c>
    </row>
    <row r="4" s="2" customFormat="1" ht="30" customHeight="1" spans="1:16">
      <c r="A4" s="11" t="s">
        <v>9</v>
      </c>
      <c r="B4" s="12" t="s">
        <v>10</v>
      </c>
      <c r="C4" s="11" t="s">
        <v>11</v>
      </c>
      <c r="D4" s="11" t="s">
        <v>12</v>
      </c>
      <c r="E4" s="13" t="s">
        <v>13</v>
      </c>
      <c r="F4" s="11" t="s">
        <v>14</v>
      </c>
      <c r="G4" s="8"/>
      <c r="H4" s="8"/>
      <c r="I4" s="41"/>
      <c r="J4" s="43" t="s">
        <v>10</v>
      </c>
      <c r="K4" s="44" t="s">
        <v>15</v>
      </c>
      <c r="L4" s="45" t="s">
        <v>16</v>
      </c>
      <c r="M4" s="45" t="s">
        <v>17</v>
      </c>
      <c r="N4" s="45" t="s">
        <v>13</v>
      </c>
      <c r="O4" s="46" t="s">
        <v>18</v>
      </c>
      <c r="P4" s="46" t="s">
        <v>19</v>
      </c>
    </row>
    <row r="5" s="2" customFormat="1" ht="30" customHeight="1" spans="1:16">
      <c r="A5" s="14" t="s">
        <v>20</v>
      </c>
      <c r="B5" s="15" t="s">
        <v>5</v>
      </c>
      <c r="C5" s="15">
        <v>296419.5</v>
      </c>
      <c r="D5" s="15">
        <v>32935.5</v>
      </c>
      <c r="E5" s="15">
        <f t="shared" ref="E5:E13" si="0">C5-D5</f>
        <v>263484</v>
      </c>
      <c r="F5" s="16">
        <f t="shared" ref="F5:F13" si="1">D5/C5</f>
        <v>0.111111111111111</v>
      </c>
      <c r="G5" s="17" t="s">
        <v>21</v>
      </c>
      <c r="H5" s="17"/>
      <c r="I5" s="41"/>
      <c r="J5" s="47" t="s">
        <v>5</v>
      </c>
      <c r="K5" s="48">
        <f>C3</f>
        <v>1350000</v>
      </c>
      <c r="L5" s="49">
        <f>C5+C8+C11</f>
        <v>1079340.85</v>
      </c>
      <c r="M5" s="49">
        <f t="shared" ref="M5:M7" si="2">D5+D8+D11</f>
        <v>63775.72</v>
      </c>
      <c r="N5" s="49">
        <f t="shared" ref="N5:N7" si="3">L5-M5</f>
        <v>1015565.13</v>
      </c>
      <c r="O5" s="50">
        <f t="shared" ref="O5:O7" si="4">K5-L5</f>
        <v>270659.15</v>
      </c>
      <c r="P5" s="50">
        <f>O5*F14</f>
        <v>17464.6245522179</v>
      </c>
    </row>
    <row r="6" s="2" customFormat="1" ht="30" customHeight="1" spans="1:16">
      <c r="A6" s="18"/>
      <c r="B6" s="15" t="s">
        <v>22</v>
      </c>
      <c r="C6" s="15">
        <v>311519.8</v>
      </c>
      <c r="D6" s="15">
        <v>30501.42</v>
      </c>
      <c r="E6" s="15">
        <f t="shared" si="0"/>
        <v>281018.38</v>
      </c>
      <c r="F6" s="16">
        <f t="shared" si="1"/>
        <v>0.0979116576217627</v>
      </c>
      <c r="G6" s="17" t="s">
        <v>23</v>
      </c>
      <c r="H6" s="17"/>
      <c r="I6" s="41"/>
      <c r="J6" s="47" t="s">
        <v>24</v>
      </c>
      <c r="K6" s="48">
        <f>A3+D3</f>
        <v>2265600</v>
      </c>
      <c r="L6" s="49">
        <f>C6+C9+C12</f>
        <v>2169685.24</v>
      </c>
      <c r="M6" s="49">
        <f t="shared" si="2"/>
        <v>99935.37</v>
      </c>
      <c r="N6" s="49">
        <f t="shared" si="3"/>
        <v>2069749.87</v>
      </c>
      <c r="O6" s="50">
        <f t="shared" si="4"/>
        <v>95914.7599999998</v>
      </c>
      <c r="P6" s="50">
        <f>O6*F14</f>
        <v>6189.02140354792</v>
      </c>
    </row>
    <row r="7" s="2" customFormat="1" ht="30" customHeight="1" spans="1:16">
      <c r="A7" s="19"/>
      <c r="B7" s="15" t="s">
        <v>25</v>
      </c>
      <c r="C7" s="15">
        <v>318531.48</v>
      </c>
      <c r="D7" s="15">
        <v>31743.52</v>
      </c>
      <c r="E7" s="15">
        <f t="shared" si="0"/>
        <v>286787.96</v>
      </c>
      <c r="F7" s="16">
        <f t="shared" si="1"/>
        <v>0.0996558330749601</v>
      </c>
      <c r="G7" s="17" t="s">
        <v>26</v>
      </c>
      <c r="H7" s="17"/>
      <c r="I7" s="41"/>
      <c r="J7" s="47" t="s">
        <v>27</v>
      </c>
      <c r="K7" s="48">
        <f>E3</f>
        <v>1824984</v>
      </c>
      <c r="L7" s="49">
        <f>C10+C7+C13</f>
        <v>1358460.19</v>
      </c>
      <c r="M7" s="49">
        <f t="shared" si="2"/>
        <v>59205.3</v>
      </c>
      <c r="N7" s="49">
        <f t="shared" si="3"/>
        <v>1299254.89</v>
      </c>
      <c r="O7" s="50">
        <f t="shared" si="4"/>
        <v>466523.81</v>
      </c>
      <c r="P7" s="50">
        <f>O7*F14</f>
        <v>30103.0398799385</v>
      </c>
    </row>
    <row r="8" s="2" customFormat="1" ht="30" customHeight="1" spans="1:16">
      <c r="A8" s="20" t="s">
        <v>28</v>
      </c>
      <c r="B8" s="15" t="s">
        <v>5</v>
      </c>
      <c r="C8" s="15">
        <v>410352.35</v>
      </c>
      <c r="D8" s="15"/>
      <c r="E8" s="15">
        <f t="shared" si="0"/>
        <v>410352.35</v>
      </c>
      <c r="F8" s="16">
        <f t="shared" si="1"/>
        <v>0</v>
      </c>
      <c r="G8" s="21" t="s">
        <v>29</v>
      </c>
      <c r="H8" s="21"/>
      <c r="I8" s="41"/>
      <c r="J8" s="43" t="s">
        <v>30</v>
      </c>
      <c r="K8" s="44">
        <f t="shared" ref="K8:P8" si="5">SUM(K5:K7)</f>
        <v>5440584</v>
      </c>
      <c r="L8" s="51">
        <f t="shared" si="5"/>
        <v>4607486.28</v>
      </c>
      <c r="M8" s="51">
        <f t="shared" si="5"/>
        <v>222916.39</v>
      </c>
      <c r="N8" s="51">
        <f t="shared" si="5"/>
        <v>4384569.89</v>
      </c>
      <c r="O8" s="50">
        <f t="shared" si="5"/>
        <v>833097.72</v>
      </c>
      <c r="P8" s="50">
        <f t="shared" si="5"/>
        <v>53756.6858357044</v>
      </c>
    </row>
    <row r="9" s="3" customFormat="1" ht="30" customHeight="1" spans="1:9">
      <c r="A9" s="20"/>
      <c r="B9" s="22" t="s">
        <v>31</v>
      </c>
      <c r="C9" s="15">
        <f>1432377.52-1127724.09</f>
        <v>304653.43</v>
      </c>
      <c r="D9" s="15"/>
      <c r="E9" s="15">
        <f t="shared" si="0"/>
        <v>304653.43</v>
      </c>
      <c r="F9" s="16">
        <f t="shared" si="1"/>
        <v>0</v>
      </c>
      <c r="G9" s="21"/>
      <c r="H9" s="21"/>
      <c r="I9" s="41"/>
    </row>
    <row r="10" s="3" customFormat="1" ht="30" customHeight="1" spans="1:9">
      <c r="A10" s="23"/>
      <c r="B10" s="22" t="s">
        <v>32</v>
      </c>
      <c r="C10" s="15">
        <f>1345585.11-907765.8</f>
        <v>437819.31</v>
      </c>
      <c r="D10" s="15"/>
      <c r="E10" s="15">
        <f t="shared" si="0"/>
        <v>437819.31</v>
      </c>
      <c r="F10" s="16">
        <f t="shared" si="1"/>
        <v>0</v>
      </c>
      <c r="G10" s="21"/>
      <c r="H10" s="21"/>
      <c r="I10" s="41"/>
    </row>
    <row r="11" s="3" customFormat="1" ht="30" customHeight="1" spans="1:9">
      <c r="A11" s="20" t="s">
        <v>33</v>
      </c>
      <c r="B11" s="15" t="s">
        <v>5</v>
      </c>
      <c r="C11" s="15">
        <f>SUM(C41:C45)</f>
        <v>372569</v>
      </c>
      <c r="D11" s="15">
        <f>-SUM(E41:F45)</f>
        <v>30840.22</v>
      </c>
      <c r="E11" s="15">
        <f t="shared" si="0"/>
        <v>341728.78</v>
      </c>
      <c r="F11" s="16">
        <f t="shared" si="1"/>
        <v>0.0827772036857602</v>
      </c>
      <c r="G11" s="8"/>
      <c r="H11" s="8"/>
      <c r="I11" s="41"/>
    </row>
    <row r="12" s="3" customFormat="1" ht="30" customHeight="1" spans="1:9">
      <c r="A12" s="20"/>
      <c r="B12" s="22" t="s">
        <v>31</v>
      </c>
      <c r="C12" s="15">
        <f>SUM(C21:C32)</f>
        <v>1553512.01</v>
      </c>
      <c r="D12" s="15">
        <f>-SUM(E21:F32)</f>
        <v>69433.95</v>
      </c>
      <c r="E12" s="15">
        <f t="shared" si="0"/>
        <v>1484078.06</v>
      </c>
      <c r="F12" s="16">
        <f t="shared" si="1"/>
        <v>0.0446948266592416</v>
      </c>
      <c r="G12" s="8"/>
      <c r="H12" s="8"/>
      <c r="I12" s="41"/>
    </row>
    <row r="13" s="3" customFormat="1" ht="30" customHeight="1" spans="1:9">
      <c r="A13" s="23"/>
      <c r="B13" s="22" t="s">
        <v>32</v>
      </c>
      <c r="C13" s="15">
        <f>SUM(C33:C40)</f>
        <v>602109.4</v>
      </c>
      <c r="D13" s="15">
        <f>-SUM(E33:F40)</f>
        <v>27461.78</v>
      </c>
      <c r="E13" s="15">
        <f t="shared" si="0"/>
        <v>574647.62</v>
      </c>
      <c r="F13" s="16">
        <f t="shared" si="1"/>
        <v>0.0456092862858477</v>
      </c>
      <c r="G13" s="8"/>
      <c r="H13" s="8"/>
      <c r="I13" s="41"/>
    </row>
    <row r="14" s="1" customFormat="1" ht="30" customHeight="1" spans="1:9">
      <c r="A14" s="24" t="s">
        <v>30</v>
      </c>
      <c r="B14" s="24"/>
      <c r="C14" s="13">
        <f>SUM(C5:C13)</f>
        <v>4607486.28</v>
      </c>
      <c r="D14" s="13">
        <f>SUM(D5:D13)</f>
        <v>222916.39</v>
      </c>
      <c r="E14" s="13">
        <f>SUM(E5:E13)</f>
        <v>4384569.89</v>
      </c>
      <c r="F14" s="25">
        <f>D14/C17</f>
        <v>0.0645262669014439</v>
      </c>
      <c r="G14" s="26" t="s">
        <v>34</v>
      </c>
      <c r="H14" s="26"/>
      <c r="I14" s="41"/>
    </row>
    <row r="15" s="3" customFormat="1" ht="30" customHeight="1" spans="1:9">
      <c r="A15" s="22" t="s">
        <v>35</v>
      </c>
      <c r="B15" s="22"/>
      <c r="C15" s="15">
        <f>F3-C14</f>
        <v>833097.72</v>
      </c>
      <c r="D15" s="27"/>
      <c r="E15" s="27"/>
      <c r="F15" s="28" t="s">
        <v>36</v>
      </c>
      <c r="G15" s="28"/>
      <c r="H15" s="28"/>
      <c r="I15" s="41"/>
    </row>
    <row r="16" s="3" customFormat="1" ht="30" customHeight="1" spans="1:9">
      <c r="A16" s="4"/>
      <c r="B16" s="4"/>
      <c r="C16" s="29"/>
      <c r="D16" s="29"/>
      <c r="E16" s="29"/>
      <c r="F16" s="4"/>
      <c r="G16" s="4"/>
      <c r="I16" s="5"/>
    </row>
    <row r="17" s="3" customFormat="1" ht="30" hidden="1" customHeight="1" spans="1:9">
      <c r="A17" s="4"/>
      <c r="B17" s="4"/>
      <c r="C17" s="4">
        <f>C14-C8-C9-C10</f>
        <v>3454661.19</v>
      </c>
      <c r="D17" s="4"/>
      <c r="E17" s="4"/>
      <c r="F17" s="4"/>
      <c r="G17" s="4"/>
      <c r="I17" s="5"/>
    </row>
    <row r="20" s="3" customFormat="1" spans="1:9">
      <c r="A20" s="30" t="s">
        <v>37</v>
      </c>
      <c r="B20" s="31" t="s">
        <v>38</v>
      </c>
      <c r="C20" s="32" t="s">
        <v>39</v>
      </c>
      <c r="D20" s="32" t="s">
        <v>40</v>
      </c>
      <c r="E20" s="33" t="s">
        <v>41</v>
      </c>
      <c r="F20" s="34" t="s">
        <v>42</v>
      </c>
      <c r="G20" s="35" t="s">
        <v>43</v>
      </c>
      <c r="I20" s="5"/>
    </row>
    <row r="21" s="3" customFormat="1" ht="27" spans="1:9">
      <c r="A21" s="30" t="s">
        <v>44</v>
      </c>
      <c r="B21" s="31" t="s">
        <v>45</v>
      </c>
      <c r="C21" s="30">
        <v>129890</v>
      </c>
      <c r="D21" s="32">
        <v>1353.28</v>
      </c>
      <c r="E21" s="34">
        <v>-4413.67</v>
      </c>
      <c r="F21" s="34">
        <v>-2400</v>
      </c>
      <c r="G21" s="34">
        <v>6254.19</v>
      </c>
      <c r="I21" s="5"/>
    </row>
    <row r="22" s="3" customFormat="1" spans="1:9">
      <c r="A22" s="30" t="s">
        <v>4</v>
      </c>
      <c r="B22" s="31" t="s">
        <v>46</v>
      </c>
      <c r="C22" s="32">
        <v>116153.02</v>
      </c>
      <c r="D22" s="32">
        <v>3904.8</v>
      </c>
      <c r="E22" s="34">
        <v>-1027.45</v>
      </c>
      <c r="F22" s="34">
        <v>-4730</v>
      </c>
      <c r="G22" s="34">
        <v>12114.66</v>
      </c>
      <c r="I22" s="5"/>
    </row>
    <row r="23" s="3" customFormat="1" spans="1:9">
      <c r="A23" s="30" t="s">
        <v>4</v>
      </c>
      <c r="B23" s="31" t="s">
        <v>47</v>
      </c>
      <c r="C23" s="32">
        <v>117978.95</v>
      </c>
      <c r="D23" s="32">
        <v>5085.6</v>
      </c>
      <c r="E23" s="34">
        <v>-866.8</v>
      </c>
      <c r="F23" s="34">
        <v>0</v>
      </c>
      <c r="G23" s="34">
        <v>16521.87</v>
      </c>
      <c r="I23" s="5"/>
    </row>
    <row r="24" s="3" customFormat="1" spans="1:9">
      <c r="A24" s="30" t="s">
        <v>4</v>
      </c>
      <c r="B24" s="31" t="s">
        <v>48</v>
      </c>
      <c r="C24" s="32">
        <v>146551.04</v>
      </c>
      <c r="D24" s="32">
        <v>5308.56</v>
      </c>
      <c r="E24" s="34">
        <v>-817.27</v>
      </c>
      <c r="F24" s="34">
        <v>0</v>
      </c>
      <c r="G24" s="34">
        <v>16294.68</v>
      </c>
      <c r="I24" s="5"/>
    </row>
    <row r="25" s="3" customFormat="1" spans="1:9">
      <c r="A25" s="30" t="s">
        <v>4</v>
      </c>
      <c r="B25" s="31" t="s">
        <v>49</v>
      </c>
      <c r="C25" s="32">
        <v>132326.59</v>
      </c>
      <c r="D25" s="32">
        <v>3904.8</v>
      </c>
      <c r="E25" s="34">
        <v>-822.65</v>
      </c>
      <c r="F25" s="34">
        <v>-4730</v>
      </c>
      <c r="G25" s="34">
        <v>12114.66</v>
      </c>
      <c r="I25" s="5"/>
    </row>
    <row r="26" s="3" customFormat="1" spans="1:9">
      <c r="A26" s="30" t="s">
        <v>4</v>
      </c>
      <c r="B26" s="31" t="s">
        <v>50</v>
      </c>
      <c r="C26" s="32">
        <v>118821.82</v>
      </c>
      <c r="D26" s="32">
        <v>3904.8</v>
      </c>
      <c r="E26" s="34">
        <v>-987.51</v>
      </c>
      <c r="F26" s="34">
        <v>-4730</v>
      </c>
      <c r="G26" s="34">
        <v>12114.66</v>
      </c>
      <c r="I26" s="5"/>
    </row>
    <row r="27" s="3" customFormat="1" spans="1:9">
      <c r="A27" s="30" t="s">
        <v>4</v>
      </c>
      <c r="B27" s="31" t="s">
        <v>51</v>
      </c>
      <c r="C27" s="32">
        <v>148602.61</v>
      </c>
      <c r="D27" s="32">
        <v>3904.8</v>
      </c>
      <c r="E27" s="34">
        <v>-20.93</v>
      </c>
      <c r="F27" s="34">
        <v>-4730</v>
      </c>
      <c r="G27" s="34">
        <v>12114.66</v>
      </c>
      <c r="I27" s="5"/>
    </row>
    <row r="28" s="3" customFormat="1" spans="1:9">
      <c r="A28" s="30" t="s">
        <v>4</v>
      </c>
      <c r="B28" s="31" t="s">
        <v>52</v>
      </c>
      <c r="C28" s="32">
        <v>131765.15</v>
      </c>
      <c r="D28" s="32">
        <v>3904.8</v>
      </c>
      <c r="E28" s="34">
        <v>-55.81</v>
      </c>
      <c r="F28" s="34">
        <v>-4730</v>
      </c>
      <c r="G28" s="34">
        <v>12114.66</v>
      </c>
      <c r="I28" s="5"/>
    </row>
    <row r="29" s="3" customFormat="1" spans="1:9">
      <c r="A29" s="30" t="s">
        <v>4</v>
      </c>
      <c r="B29" s="31" t="s">
        <v>53</v>
      </c>
      <c r="C29" s="32">
        <v>168445.07</v>
      </c>
      <c r="D29" s="32">
        <v>3904.8</v>
      </c>
      <c r="E29" s="34">
        <v>-616.21</v>
      </c>
      <c r="F29" s="34">
        <v>-10091.55</v>
      </c>
      <c r="G29" s="34">
        <v>12114.66</v>
      </c>
      <c r="I29" s="5"/>
    </row>
    <row r="30" s="3" customFormat="1" spans="1:9">
      <c r="A30" s="30" t="s">
        <v>4</v>
      </c>
      <c r="B30" s="31" t="s">
        <v>54</v>
      </c>
      <c r="C30" s="32">
        <v>115291.07</v>
      </c>
      <c r="D30" s="32">
        <v>3904.8</v>
      </c>
      <c r="E30" s="34">
        <v>-761.59</v>
      </c>
      <c r="F30" s="34">
        <v>-4730</v>
      </c>
      <c r="G30" s="34">
        <v>12114.66</v>
      </c>
      <c r="I30" s="5"/>
    </row>
    <row r="31" s="3" customFormat="1" spans="1:9">
      <c r="A31" s="30" t="s">
        <v>4</v>
      </c>
      <c r="B31" s="31" t="s">
        <v>55</v>
      </c>
      <c r="C31" s="32">
        <v>127142.84</v>
      </c>
      <c r="D31" s="32">
        <v>3915.36</v>
      </c>
      <c r="E31" s="34">
        <v>-1402.75</v>
      </c>
      <c r="F31" s="34">
        <v>-12176.46</v>
      </c>
      <c r="G31" s="34">
        <v>12176.46</v>
      </c>
      <c r="I31" s="5"/>
    </row>
    <row r="32" s="3" customFormat="1" spans="1:9">
      <c r="A32" s="30" t="s">
        <v>22</v>
      </c>
      <c r="B32" s="31" t="s">
        <v>56</v>
      </c>
      <c r="C32" s="32">
        <v>100543.85</v>
      </c>
      <c r="D32" s="32">
        <v>2870.46</v>
      </c>
      <c r="E32" s="34">
        <v>-1063.3</v>
      </c>
      <c r="F32" s="34">
        <v>-3530</v>
      </c>
      <c r="G32" s="34">
        <v>8924.31</v>
      </c>
      <c r="I32" s="5"/>
    </row>
    <row r="33" s="3" customFormat="1" spans="1:9">
      <c r="A33" s="30" t="s">
        <v>25</v>
      </c>
      <c r="B33" s="31" t="s">
        <v>57</v>
      </c>
      <c r="C33" s="32">
        <v>101916.41</v>
      </c>
      <c r="D33" s="32">
        <v>3934.68</v>
      </c>
      <c r="E33" s="34">
        <v>-599.45</v>
      </c>
      <c r="F33" s="34">
        <v>-4730</v>
      </c>
      <c r="G33" s="34">
        <v>12339.84</v>
      </c>
      <c r="I33" s="5"/>
    </row>
    <row r="34" s="3" customFormat="1" spans="1:9">
      <c r="A34" s="30" t="s">
        <v>25</v>
      </c>
      <c r="B34" s="31" t="s">
        <v>58</v>
      </c>
      <c r="C34" s="32">
        <v>135265</v>
      </c>
      <c r="D34" s="32">
        <v>3934.68</v>
      </c>
      <c r="E34" s="34">
        <v>-339.91</v>
      </c>
      <c r="F34" s="34">
        <v>-4730</v>
      </c>
      <c r="G34" s="34">
        <v>12339.84</v>
      </c>
      <c r="I34" s="5"/>
    </row>
    <row r="35" s="3" customFormat="1" spans="1:9">
      <c r="A35" s="30" t="s">
        <v>25</v>
      </c>
      <c r="B35" s="31" t="s">
        <v>59</v>
      </c>
      <c r="C35" s="32">
        <v>113267.23</v>
      </c>
      <c r="D35" s="32">
        <v>3934.68</v>
      </c>
      <c r="E35" s="34">
        <v>-2413.26</v>
      </c>
      <c r="F35" s="34">
        <v>-4730</v>
      </c>
      <c r="G35" s="34">
        <v>12339.84</v>
      </c>
      <c r="I35" s="5"/>
    </row>
    <row r="36" s="3" customFormat="1" spans="1:9">
      <c r="A36" s="30" t="s">
        <v>6</v>
      </c>
      <c r="B36" s="31" t="s">
        <v>60</v>
      </c>
      <c r="C36" s="32">
        <v>71383.78</v>
      </c>
      <c r="D36" s="32">
        <v>2310.1</v>
      </c>
      <c r="E36" s="34">
        <v>-437.21</v>
      </c>
      <c r="F36" s="34">
        <v>-2800</v>
      </c>
      <c r="G36" s="34">
        <v>12162.84</v>
      </c>
      <c r="I36" s="5"/>
    </row>
    <row r="37" s="3" customFormat="1" spans="1:9">
      <c r="A37" s="30" t="s">
        <v>25</v>
      </c>
      <c r="B37" s="31" t="s">
        <v>61</v>
      </c>
      <c r="C37" s="32">
        <v>46174.13</v>
      </c>
      <c r="D37" s="32">
        <v>1603.88</v>
      </c>
      <c r="E37" s="34">
        <v>-187.45</v>
      </c>
      <c r="F37" s="34">
        <v>-3530</v>
      </c>
      <c r="G37" s="34">
        <v>7970.21</v>
      </c>
      <c r="I37" s="5"/>
    </row>
    <row r="38" s="3" customFormat="1" spans="1:9">
      <c r="A38" s="30" t="s">
        <v>6</v>
      </c>
      <c r="B38" s="31" t="s">
        <v>62</v>
      </c>
      <c r="C38" s="32">
        <v>54330.36</v>
      </c>
      <c r="D38" s="32">
        <v>1275.76</v>
      </c>
      <c r="E38" s="34">
        <v>-631.64</v>
      </c>
      <c r="F38" s="34">
        <v>-1530</v>
      </c>
      <c r="G38" s="34">
        <v>3897.25</v>
      </c>
      <c r="I38" s="5"/>
    </row>
    <row r="39" s="3" customFormat="1" spans="1:9">
      <c r="A39" s="30" t="s">
        <v>6</v>
      </c>
      <c r="B39" s="31" t="s">
        <v>63</v>
      </c>
      <c r="C39" s="32">
        <v>37632.78</v>
      </c>
      <c r="D39" s="32">
        <v>318.94</v>
      </c>
      <c r="E39" s="34">
        <v>-86.43</v>
      </c>
      <c r="F39" s="34">
        <v>-330</v>
      </c>
      <c r="G39" s="34">
        <v>963.85</v>
      </c>
      <c r="I39" s="5"/>
    </row>
    <row r="40" s="3" customFormat="1" spans="1:9">
      <c r="A40" s="30" t="s">
        <v>6</v>
      </c>
      <c r="B40" s="31" t="s">
        <v>64</v>
      </c>
      <c r="C40" s="32">
        <v>42139.71</v>
      </c>
      <c r="D40" s="32">
        <v>318.94</v>
      </c>
      <c r="E40" s="34">
        <v>-56.43</v>
      </c>
      <c r="F40" s="34">
        <v>-330</v>
      </c>
      <c r="G40" s="34">
        <v>963.85</v>
      </c>
      <c r="I40" s="5"/>
    </row>
    <row r="41" s="3" customFormat="1" spans="1:9">
      <c r="A41" s="36" t="s">
        <v>5</v>
      </c>
      <c r="B41" s="36" t="s">
        <v>65</v>
      </c>
      <c r="C41" s="37">
        <v>72980.83</v>
      </c>
      <c r="D41" s="37">
        <v>5009.52</v>
      </c>
      <c r="E41" s="37">
        <v>0</v>
      </c>
      <c r="F41" s="38">
        <v>-4448.37</v>
      </c>
      <c r="G41" s="39">
        <v>17932.11</v>
      </c>
      <c r="I41" s="5"/>
    </row>
    <row r="42" s="3" customFormat="1" spans="1:9">
      <c r="A42" s="36" t="s">
        <v>5</v>
      </c>
      <c r="B42" s="36" t="s">
        <v>66</v>
      </c>
      <c r="C42" s="37">
        <v>162303.17</v>
      </c>
      <c r="D42" s="37">
        <v>5009.52</v>
      </c>
      <c r="E42" s="37">
        <f>-(4191.37+900)</f>
        <v>-5091.37</v>
      </c>
      <c r="F42" s="38">
        <v>-17932.11</v>
      </c>
      <c r="G42" s="39">
        <v>17932.11</v>
      </c>
      <c r="I42" s="5"/>
    </row>
    <row r="43" s="3" customFormat="1" spans="1:9">
      <c r="A43" s="36" t="s">
        <v>5</v>
      </c>
      <c r="B43" s="36" t="s">
        <v>67</v>
      </c>
      <c r="C43" s="37">
        <v>66135</v>
      </c>
      <c r="D43" s="37">
        <v>6605.52</v>
      </c>
      <c r="E43" s="37">
        <v>0</v>
      </c>
      <c r="F43" s="38">
        <v>-4448.37</v>
      </c>
      <c r="G43" s="39">
        <v>10460.41</v>
      </c>
      <c r="I43" s="5"/>
    </row>
    <row r="44" s="3" customFormat="1" spans="1:9">
      <c r="A44" s="36" t="s">
        <v>5</v>
      </c>
      <c r="B44" s="36" t="s">
        <v>68</v>
      </c>
      <c r="C44" s="37">
        <v>35150</v>
      </c>
      <c r="D44" s="37">
        <v>3027.22</v>
      </c>
      <c r="E44" s="37">
        <v>0</v>
      </c>
      <c r="F44" s="37">
        <v>0</v>
      </c>
      <c r="G44" s="37">
        <v>21124.11</v>
      </c>
      <c r="I44" s="5"/>
    </row>
    <row r="45" s="3" customFormat="1" spans="1:9">
      <c r="A45" s="36" t="s">
        <v>5</v>
      </c>
      <c r="B45" s="36" t="s">
        <v>69</v>
      </c>
      <c r="C45" s="37">
        <v>36000</v>
      </c>
      <c r="D45" s="37"/>
      <c r="E45" s="37">
        <v>1080</v>
      </c>
      <c r="F45" s="37"/>
      <c r="G45" s="37"/>
      <c r="H45" s="40" t="s">
        <v>70</v>
      </c>
      <c r="I45" s="40"/>
    </row>
    <row r="46" s="3" customFormat="1" spans="1:9">
      <c r="A46" s="4"/>
      <c r="B46" s="4"/>
      <c r="C46" s="4"/>
      <c r="D46" s="4"/>
      <c r="E46" s="4"/>
      <c r="F46" s="4"/>
      <c r="G46" s="4"/>
      <c r="H46" s="4"/>
      <c r="I46" s="52"/>
    </row>
  </sheetData>
  <mergeCells count="22">
    <mergeCell ref="A1:B1"/>
    <mergeCell ref="C1:E1"/>
    <mergeCell ref="A2:B2"/>
    <mergeCell ref="A3:B3"/>
    <mergeCell ref="G3:H3"/>
    <mergeCell ref="G4:H4"/>
    <mergeCell ref="G5:H5"/>
    <mergeCell ref="G6:H6"/>
    <mergeCell ref="G7:H7"/>
    <mergeCell ref="G11:H11"/>
    <mergeCell ref="G12:H12"/>
    <mergeCell ref="G13:H13"/>
    <mergeCell ref="G14:H14"/>
    <mergeCell ref="F15:H15"/>
    <mergeCell ref="H45:I45"/>
    <mergeCell ref="A5:A7"/>
    <mergeCell ref="A8:A10"/>
    <mergeCell ref="A11:A13"/>
    <mergeCell ref="F1:F2"/>
    <mergeCell ref="I1:I15"/>
    <mergeCell ref="G1:H2"/>
    <mergeCell ref="G8:H10"/>
  </mergeCells>
  <pageMargins left="0.75" right="0.75" top="1" bottom="1" header="0.5" footer="0.5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Avivi</cp:lastModifiedBy>
  <dcterms:created xsi:type="dcterms:W3CDTF">2025-02-05T08:14:49Z</dcterms:created>
  <dcterms:modified xsi:type="dcterms:W3CDTF">2025-02-05T08:29:37Z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EC11A54E76A947D29ACF3BA0748261DF_11</vt:lpwstr>
  </property>
  <property fmtid="{D5CDD505-2E9C-101B-9397-08002B2CF9AE}" pid="3" name="KSOProductBuildVer">
    <vt:lpwstr>2052-12.1.0.19302</vt:lpwstr>
  </property>
</Properties>
</file>