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140"/>
  </bookViews>
  <sheets>
    <sheet name="第二次进度款" sheetId="3" r:id="rId1"/>
    <sheet name="第一次进度款结算单" sheetId="2" r:id="rId2"/>
  </sheets>
  <definedNames>
    <definedName name="_xlnm._FilterDatabase" localSheetId="1" hidden="1">第一次进度款结算单!$A$2:$H$45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<sst xmlns="http://schemas.openxmlformats.org/spreadsheetml/2006/main" count="368" uniqueCount="126">
  <si>
    <t>西安60#厂房MES生产管理系统（二期）焦师傅结算单</t>
  </si>
  <si>
    <t>序号</t>
  </si>
  <si>
    <t>项目名称</t>
  </si>
  <si>
    <t>主要设备及配件</t>
  </si>
  <si>
    <t>品牌</t>
  </si>
  <si>
    <t>设备型号/尺寸系列</t>
  </si>
  <si>
    <t>单位</t>
  </si>
  <si>
    <t>数量</t>
  </si>
  <si>
    <t>施工单价</t>
  </si>
  <si>
    <t>施工金额</t>
  </si>
  <si>
    <t>初验工程量</t>
  </si>
  <si>
    <t>初验金额</t>
  </si>
  <si>
    <t>备注</t>
  </si>
  <si>
    <t>一、综合布线</t>
  </si>
  <si>
    <t>环网系统材料</t>
  </si>
  <si>
    <t>室内6芯单模光缆</t>
  </si>
  <si>
    <t>爱谱华顿/罗格朗/康普/烽火/欢联/南京华脉等相似品牌</t>
  </si>
  <si>
    <t>单模光缆</t>
  </si>
  <si>
    <t>米</t>
  </si>
  <si>
    <t>48口光纤配线架 机架式</t>
  </si>
  <si>
    <t>LC接口，固定式光纤配线架，满配法兰和尾纤</t>
  </si>
  <si>
    <t>个</t>
  </si>
  <si>
    <t>12口光纤配线架 机架式</t>
  </si>
  <si>
    <t>单模光纤跳线</t>
  </si>
  <si>
    <t>5米，LC-LC</t>
  </si>
  <si>
    <t>对</t>
  </si>
  <si>
    <t>1.5米，LC-LC</t>
  </si>
  <si>
    <t>网线</t>
  </si>
  <si>
    <t>六类四对屏蔽双绞线</t>
  </si>
  <si>
    <t>水晶头</t>
  </si>
  <si>
    <t>含交换机跳线制作</t>
  </si>
  <si>
    <t>理线架</t>
  </si>
  <si>
    <t>1U</t>
  </si>
  <si>
    <t>核心交换机</t>
  </si>
  <si>
    <t>华为/华三/锐捷等相似品牌</t>
  </si>
  <si>
    <t>24口千兆光8口千兆以太网4口万兆光千兆交换机，1+1冗余电源，，网管型</t>
  </si>
  <si>
    <t>24口汇聚交换机</t>
  </si>
  <si>
    <t>24个千兆BASE-T以太网端口，4个万兆SFP，1+1冗余电源，网管型</t>
  </si>
  <si>
    <t>焊接接入交换机</t>
  </si>
  <si>
    <t>24个千兆BASE-T以太网端口，4个千兆SFP，网管型</t>
  </si>
  <si>
    <t>千兆单模光模块</t>
  </si>
  <si>
    <t>千兆单模SFP-GE-LX-SM1310</t>
  </si>
  <si>
    <t>万兆单模光模块</t>
  </si>
  <si>
    <t>万兆单模SFP-10GE-LX-SM1310</t>
  </si>
  <si>
    <t>线缆</t>
  </si>
  <si>
    <t>国标</t>
  </si>
  <si>
    <t>纯铜电线电缆线 RVV3芯2.5平</t>
  </si>
  <si>
    <t>UPS</t>
  </si>
  <si>
    <t>台达/山特/爱克赛/易事特/科士达/华为</t>
  </si>
  <si>
    <t>N-10K，UPS不间断电源，10KVA不间断后备电源系统主机，蓄电池12V100AH*16，C16配电柜*1含连接线、空开</t>
  </si>
  <si>
    <t>套</t>
  </si>
  <si>
    <t>22U网络机柜</t>
  </si>
  <si>
    <t>图腾/大唐保镖/利群/华脉/欢联等相似品牌</t>
  </si>
  <si>
    <t>22U</t>
  </si>
  <si>
    <t>PDU</t>
  </si>
  <si>
    <t>公牛/德力西/大唐保镖/科佳/宁波鼎固/深圳科安等相似品牌</t>
  </si>
  <si>
    <t>8位10A输入PDU</t>
  </si>
  <si>
    <t>配电柜</t>
  </si>
  <si>
    <t>定制</t>
  </si>
  <si>
    <t>机房配电柜800*500*1600，含25个25A空开，3个63A空开，配套导轨</t>
  </si>
  <si>
    <t>金属桥架</t>
  </si>
  <si>
    <t>国产</t>
  </si>
  <si>
    <t>150*100*1.5</t>
  </si>
  <si>
    <t>KBG管</t>
  </si>
  <si>
    <t>25直径</t>
  </si>
  <si>
    <t>纯铜电线电缆线 RVV4*16+1*10</t>
  </si>
  <si>
    <t>纯铜电线电缆线 RVV3*6</t>
  </si>
  <si>
    <t>明装插座</t>
  </si>
  <si>
    <t>明装墙壁面板五孔插座</t>
  </si>
  <si>
    <t>空气开关</t>
  </si>
  <si>
    <t>4P100A空气开关</t>
  </si>
  <si>
    <t>1P+N 25A开关</t>
  </si>
  <si>
    <t>明装配电箱</t>
  </si>
  <si>
    <t>48位明装配电箱</t>
  </si>
  <si>
    <t>2P40A空气开关</t>
  </si>
  <si>
    <t>1P+N 32A开关</t>
  </si>
  <si>
    <t>1P+N 10A开关</t>
  </si>
  <si>
    <t>光纤熔接</t>
  </si>
  <si>
    <t>人工</t>
  </si>
  <si>
    <t>芯</t>
  </si>
  <si>
    <t>点位布放</t>
  </si>
  <si>
    <t>合同为500个，勘测估计700个点位，实际布放715</t>
  </si>
  <si>
    <t>二、多媒体发布系统</t>
  </si>
  <si>
    <t>多媒体发布系统材料</t>
  </si>
  <si>
    <t>上件工位LCD 65寸</t>
  </si>
  <si>
    <t>NEC/明基/ITC/DSPPA/海康/创维/上海正先等相似品牌</t>
  </si>
  <si>
    <t>65寸；WINDOWS系统（win10）；显示效果：FULL HD1080P全高清视频、图像、文字全呈现；可视角度：180°；内核配置：ARM9 Media控制内核/windows 平台 四核CPU 8G 64G；带遥控器，可关机。</t>
  </si>
  <si>
    <t>车间级-LED工业显示屏</t>
  </si>
  <si>
    <t>8平方（4*2），双面屏幕，间距P2.5，全彩工业LED，欧版定制型材（单面厚度不超过6cm）、全铝结构，铁链吊装+保险钢缆，ARM9 Media控制内核\从站通讯，工业4.0 Ethernet\Profinet 冗余接口，支持Profinet-SIEMENS-PLC 通讯协议，标配65W x2 立体声音柱</t>
  </si>
  <si>
    <t>五孔墙插</t>
  </si>
  <si>
    <t>86型斜五孔插座，二三插墙插</t>
  </si>
  <si>
    <t>电脑</t>
  </si>
  <si>
    <t>联想/DELL/惠普等相似品牌</t>
  </si>
  <si>
    <t>商用台式机（i7-12700/16G/512G SSD/1T机械硬盘/4G独显/无光驱/键鼠/Win 11/WIN 10操作系统/3年保+23.8显示器+支持无线）</t>
  </si>
  <si>
    <t>插线板</t>
  </si>
  <si>
    <t>公牛/德力西等相似品牌</t>
  </si>
  <si>
    <t>8位总控全长3米</t>
  </si>
  <si>
    <t>上件工位LCD支架</t>
  </si>
  <si>
    <t>钢铁支架，支撑杆100*100方钢,2.5mm厚度，底座材质钢板，300*300，厚度8mm。</t>
  </si>
  <si>
    <t>上件工位LCD支架（移动式）</t>
  </si>
  <si>
    <t>双立柱支撑杆、万向轮、冷轧钢承重80KG  1480-1620MM</t>
  </si>
  <si>
    <t>三、数字广播系统</t>
  </si>
  <si>
    <t>数字广播系统材料</t>
  </si>
  <si>
    <t>42U网络机柜</t>
  </si>
  <si>
    <t>控制中心600*800*2000</t>
  </si>
  <si>
    <t>台</t>
  </si>
  <si>
    <t xml:space="preserve"> +房租补贴：</t>
  </si>
  <si>
    <t>原计划房租补贴</t>
  </si>
  <si>
    <t>施工费用金额：</t>
  </si>
  <si>
    <t>原合同金额</t>
  </si>
  <si>
    <t>总合同金额：</t>
  </si>
  <si>
    <t>共计8套房
24年7月15日-9月15日， 2个月1套，4-6人
24年9月15日-11月15日，2个月2套，12-14人
24年11月15日-25年1月15日，2个月1套，4-6人</t>
  </si>
  <si>
    <t>总施工金额：</t>
  </si>
  <si>
    <t>按总工程95%：</t>
  </si>
  <si>
    <t>已支付 预付款：</t>
  </si>
  <si>
    <t>已支付第一次进度款：</t>
  </si>
  <si>
    <t>本次支付：</t>
  </si>
  <si>
    <t>第一次进度工程量</t>
  </si>
  <si>
    <t>第一次进度款金额</t>
  </si>
  <si>
    <t>屏蔽线</t>
  </si>
  <si>
    <t>使用甲方材料800米</t>
  </si>
  <si>
    <t>增量700米</t>
  </si>
  <si>
    <t>合同为500个，实际勘测估计700个点位，以实际布放数量结算，报价体现在网线施工费</t>
  </si>
  <si>
    <t>合计：</t>
  </si>
  <si>
    <t>进度总金额：</t>
  </si>
  <si>
    <t>按已完成工程量80%：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</si>
</sst>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/>
  </cellStyleXfs>
  <cellXfs count="49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right" vertical="center"/>
    </xf>
    <xf numFmtId="176" fontId="0" fillId="2" borderId="0" xfId="0" applyNumberFormat="1" applyFont="1" applyFill="1" applyAlignment="1">
      <alignment horizontal="center" vertical="center"/>
    </xf>
    <xf numFmtId="176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top" wrapText="1"/>
    </xf>
    <xf numFmtId="176" fontId="0" fillId="2" borderId="0" xfId="0" applyNumberFormat="1" applyFont="1" applyFill="1" applyAlignment="1">
      <alignment horizontal="right" vertical="center"/>
    </xf>
    <xf numFmtId="0" fontId="1" fillId="2" borderId="3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horizontal="center" vertical="top" wrapText="1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right" vertical="center"/>
    </xf>
    <xf numFmtId="176" fontId="12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176" fontId="11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0" fillId="2" borderId="0" xfId="0" applyFont="1" applyFill="1" applyBorder="1" applyAlignment="1">
      <alignment vertical="top" wrapText="1"/>
    </xf>
    <xf numFmtId="0" fontId="10" fillId="2" borderId="0" xfId="0" applyFont="1" applyFill="1" applyAlignment="1">
      <alignment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32层职工餐厅扩声系统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"/>
  <sheetViews>
    <sheetView tabSelected="1" topLeftCell="A42" workbookViewId="0">
      <selection activeCell="I51" sqref="I51"/>
    </sheetView>
  </sheetViews>
  <sheetFormatPr defaultColWidth="9" defaultRowHeight="30" customHeight="1"/>
  <cols>
    <col min="1" max="1" width="5.62727272727273" style="2" customWidth="1"/>
    <col min="2" max="2" width="9.63636363636364" style="2" customWidth="1"/>
    <col min="3" max="3" width="18.6272727272727" style="1" customWidth="1"/>
    <col min="4" max="4" width="9.72727272727273" style="1" customWidth="1"/>
    <col min="5" max="5" width="28.9090909090909" style="1" customWidth="1"/>
    <col min="6" max="6" width="5.09090909090909" style="2" customWidth="1"/>
    <col min="7" max="7" width="7.62727272727273" style="2" customWidth="1"/>
    <col min="8" max="8" width="15.6363636363636" style="3" customWidth="1"/>
    <col min="9" max="9" width="11" style="2" customWidth="1"/>
    <col min="10" max="10" width="15.0909090909091" style="2" customWidth="1"/>
    <col min="11" max="11" width="11.5" style="2"/>
    <col min="12" max="12" width="19.3636363636364" style="4" customWidth="1"/>
    <col min="13" max="13" width="7.09090909090909" style="1" customWidth="1"/>
    <col min="14" max="16384" width="9" style="1"/>
  </cols>
  <sheetData>
    <row r="1" s="1" customFormat="1" ht="40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23"/>
    </row>
    <row r="2" s="1" customFormat="1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9" t="s">
        <v>8</v>
      </c>
      <c r="I2" s="8" t="s">
        <v>9</v>
      </c>
      <c r="J2" s="7" t="s">
        <v>10</v>
      </c>
      <c r="K2" s="7" t="s">
        <v>11</v>
      </c>
      <c r="L2" s="8" t="s">
        <v>12</v>
      </c>
    </row>
    <row r="3" s="1" customFormat="1" customHeight="1" spans="1:12">
      <c r="A3" s="10" t="s">
        <v>13</v>
      </c>
      <c r="B3" s="11"/>
      <c r="C3" s="10"/>
      <c r="D3" s="10"/>
      <c r="E3" s="10"/>
      <c r="F3" s="10"/>
      <c r="G3" s="10"/>
      <c r="H3" s="12"/>
      <c r="I3" s="24"/>
      <c r="J3" s="24"/>
      <c r="K3" s="24"/>
      <c r="L3" s="25"/>
    </row>
    <row r="4" s="1" customFormat="1" ht="27" customHeight="1" spans="1:12">
      <c r="A4" s="13">
        <v>1</v>
      </c>
      <c r="B4" s="13" t="s">
        <v>14</v>
      </c>
      <c r="C4" s="14" t="s">
        <v>15</v>
      </c>
      <c r="D4" s="14" t="s">
        <v>16</v>
      </c>
      <c r="E4" s="14" t="s">
        <v>17</v>
      </c>
      <c r="F4" s="13" t="s">
        <v>18</v>
      </c>
      <c r="G4" s="13">
        <v>11000</v>
      </c>
      <c r="H4" s="15">
        <v>2</v>
      </c>
      <c r="I4" s="24">
        <f t="shared" ref="I4:I34" si="0">H4*G4</f>
        <v>22000</v>
      </c>
      <c r="J4" s="24">
        <v>14000</v>
      </c>
      <c r="K4" s="24">
        <f t="shared" ref="K4:K45" si="1">J4*H4</f>
        <v>28000</v>
      </c>
      <c r="L4" s="25"/>
    </row>
    <row r="5" s="1" customFormat="1" ht="27" customHeight="1" spans="1:12">
      <c r="A5" s="13">
        <v>2</v>
      </c>
      <c r="B5" s="13"/>
      <c r="C5" s="14" t="s">
        <v>19</v>
      </c>
      <c r="D5" s="14" t="s">
        <v>16</v>
      </c>
      <c r="E5" s="14" t="s">
        <v>20</v>
      </c>
      <c r="F5" s="13" t="s">
        <v>21</v>
      </c>
      <c r="G5" s="13">
        <v>7</v>
      </c>
      <c r="H5" s="15">
        <v>0</v>
      </c>
      <c r="I5" s="24">
        <f t="shared" si="0"/>
        <v>0</v>
      </c>
      <c r="J5" s="24"/>
      <c r="K5" s="24">
        <f t="shared" si="1"/>
        <v>0</v>
      </c>
      <c r="L5" s="25"/>
    </row>
    <row r="6" s="1" customFormat="1" ht="27" customHeight="1" spans="1:12">
      <c r="A6" s="13">
        <v>3</v>
      </c>
      <c r="B6" s="13"/>
      <c r="C6" s="14" t="s">
        <v>22</v>
      </c>
      <c r="D6" s="14" t="s">
        <v>16</v>
      </c>
      <c r="E6" s="14" t="s">
        <v>20</v>
      </c>
      <c r="F6" s="13" t="s">
        <v>21</v>
      </c>
      <c r="G6" s="13">
        <v>16</v>
      </c>
      <c r="H6" s="15">
        <v>0</v>
      </c>
      <c r="I6" s="24">
        <f t="shared" si="0"/>
        <v>0</v>
      </c>
      <c r="J6" s="24"/>
      <c r="K6" s="24">
        <f t="shared" si="1"/>
        <v>0</v>
      </c>
      <c r="L6" s="25"/>
    </row>
    <row r="7" s="1" customFormat="1" ht="27" customHeight="1" spans="1:12">
      <c r="A7" s="13">
        <v>4</v>
      </c>
      <c r="B7" s="13"/>
      <c r="C7" s="14" t="s">
        <v>23</v>
      </c>
      <c r="D7" s="14" t="s">
        <v>16</v>
      </c>
      <c r="E7" s="14" t="s">
        <v>24</v>
      </c>
      <c r="F7" s="13" t="s">
        <v>25</v>
      </c>
      <c r="G7" s="13">
        <v>8</v>
      </c>
      <c r="H7" s="15">
        <v>0</v>
      </c>
      <c r="I7" s="24">
        <f t="shared" si="0"/>
        <v>0</v>
      </c>
      <c r="J7" s="24"/>
      <c r="K7" s="24">
        <f t="shared" si="1"/>
        <v>0</v>
      </c>
      <c r="L7" s="25"/>
    </row>
    <row r="8" s="1" customFormat="1" ht="27" customHeight="1" spans="1:12">
      <c r="A8" s="13">
        <v>5</v>
      </c>
      <c r="B8" s="13"/>
      <c r="C8" s="14" t="s">
        <v>23</v>
      </c>
      <c r="D8" s="14" t="s">
        <v>16</v>
      </c>
      <c r="E8" s="14" t="s">
        <v>26</v>
      </c>
      <c r="F8" s="13" t="s">
        <v>25</v>
      </c>
      <c r="G8" s="13">
        <v>84</v>
      </c>
      <c r="H8" s="15">
        <v>0</v>
      </c>
      <c r="I8" s="24">
        <f t="shared" si="0"/>
        <v>0</v>
      </c>
      <c r="J8" s="24"/>
      <c r="K8" s="24">
        <f t="shared" si="1"/>
        <v>0</v>
      </c>
      <c r="L8" s="25"/>
    </row>
    <row r="9" s="1" customFormat="1" ht="27" customHeight="1" spans="1:12">
      <c r="A9" s="16">
        <v>6</v>
      </c>
      <c r="B9" s="16"/>
      <c r="C9" s="17" t="s">
        <v>27</v>
      </c>
      <c r="D9" s="17" t="s">
        <v>16</v>
      </c>
      <c r="E9" s="17" t="s">
        <v>28</v>
      </c>
      <c r="F9" s="16" t="s">
        <v>18</v>
      </c>
      <c r="G9" s="16">
        <v>30500</v>
      </c>
      <c r="H9" s="18">
        <v>0</v>
      </c>
      <c r="I9" s="26">
        <f t="shared" si="0"/>
        <v>0</v>
      </c>
      <c r="J9" s="26"/>
      <c r="K9" s="24">
        <f t="shared" si="1"/>
        <v>0</v>
      </c>
      <c r="L9" s="27"/>
    </row>
    <row r="10" s="1" customFormat="1" ht="27" customHeight="1" spans="1:12">
      <c r="A10" s="13">
        <v>7</v>
      </c>
      <c r="B10" s="13"/>
      <c r="C10" s="14" t="s">
        <v>29</v>
      </c>
      <c r="D10" s="14" t="s">
        <v>16</v>
      </c>
      <c r="E10" s="14" t="s">
        <v>28</v>
      </c>
      <c r="F10" s="13" t="s">
        <v>21</v>
      </c>
      <c r="G10" s="13">
        <v>1500</v>
      </c>
      <c r="H10" s="15">
        <v>3</v>
      </c>
      <c r="I10" s="24">
        <f t="shared" si="0"/>
        <v>4500</v>
      </c>
      <c r="J10" s="24">
        <v>1650</v>
      </c>
      <c r="K10" s="24">
        <f t="shared" si="1"/>
        <v>4950</v>
      </c>
      <c r="L10" s="25" t="s">
        <v>30</v>
      </c>
    </row>
    <row r="11" s="1" customFormat="1" ht="27" customHeight="1" spans="1:12">
      <c r="A11" s="13">
        <v>8</v>
      </c>
      <c r="B11" s="13"/>
      <c r="C11" s="14" t="s">
        <v>31</v>
      </c>
      <c r="D11" s="14" t="s">
        <v>16</v>
      </c>
      <c r="E11" s="14" t="s">
        <v>32</v>
      </c>
      <c r="F11" s="13" t="s">
        <v>21</v>
      </c>
      <c r="G11" s="13">
        <v>82</v>
      </c>
      <c r="H11" s="15">
        <v>10</v>
      </c>
      <c r="I11" s="24">
        <f t="shared" si="0"/>
        <v>820</v>
      </c>
      <c r="J11" s="24">
        <v>60</v>
      </c>
      <c r="K11" s="24">
        <f t="shared" si="1"/>
        <v>600</v>
      </c>
      <c r="L11" s="25"/>
    </row>
    <row r="12" s="1" customFormat="1" ht="27" customHeight="1" spans="1:12">
      <c r="A12" s="13">
        <v>9</v>
      </c>
      <c r="B12" s="13"/>
      <c r="C12" s="14" t="s">
        <v>33</v>
      </c>
      <c r="D12" s="14" t="s">
        <v>34</v>
      </c>
      <c r="E12" s="14" t="s">
        <v>35</v>
      </c>
      <c r="F12" s="13" t="s">
        <v>21</v>
      </c>
      <c r="G12" s="13">
        <v>2</v>
      </c>
      <c r="H12" s="15">
        <v>40</v>
      </c>
      <c r="I12" s="24">
        <f t="shared" si="0"/>
        <v>80</v>
      </c>
      <c r="J12" s="24">
        <v>2</v>
      </c>
      <c r="K12" s="24">
        <f t="shared" si="1"/>
        <v>80</v>
      </c>
      <c r="L12" s="25"/>
    </row>
    <row r="13" s="1" customFormat="1" ht="27" customHeight="1" spans="1:12">
      <c r="A13" s="13">
        <v>10</v>
      </c>
      <c r="B13" s="13"/>
      <c r="C13" s="14" t="s">
        <v>36</v>
      </c>
      <c r="D13" s="14" t="s">
        <v>34</v>
      </c>
      <c r="E13" s="14" t="s">
        <v>37</v>
      </c>
      <c r="F13" s="13" t="s">
        <v>21</v>
      </c>
      <c r="G13" s="13">
        <v>25</v>
      </c>
      <c r="H13" s="15">
        <v>40</v>
      </c>
      <c r="I13" s="24">
        <f t="shared" si="0"/>
        <v>1000</v>
      </c>
      <c r="J13" s="24">
        <v>20</v>
      </c>
      <c r="K13" s="24">
        <f t="shared" si="1"/>
        <v>800</v>
      </c>
      <c r="L13" s="25"/>
    </row>
    <row r="14" s="1" customFormat="1" ht="27" customHeight="1" spans="1:12">
      <c r="A14" s="13">
        <v>11</v>
      </c>
      <c r="B14" s="13"/>
      <c r="C14" s="14" t="s">
        <v>38</v>
      </c>
      <c r="D14" s="14" t="s">
        <v>34</v>
      </c>
      <c r="E14" s="14" t="s">
        <v>39</v>
      </c>
      <c r="F14" s="13" t="s">
        <v>21</v>
      </c>
      <c r="G14" s="13">
        <v>25</v>
      </c>
      <c r="H14" s="15">
        <v>40</v>
      </c>
      <c r="I14" s="24">
        <f t="shared" si="0"/>
        <v>1000</v>
      </c>
      <c r="J14" s="24">
        <v>33</v>
      </c>
      <c r="K14" s="24">
        <f t="shared" si="1"/>
        <v>1320</v>
      </c>
      <c r="L14" s="25"/>
    </row>
    <row r="15" s="1" customFormat="1" ht="27" customHeight="1" spans="1:12">
      <c r="A15" s="13">
        <v>12</v>
      </c>
      <c r="B15" s="13"/>
      <c r="C15" s="14" t="s">
        <v>40</v>
      </c>
      <c r="D15" s="14" t="s">
        <v>34</v>
      </c>
      <c r="E15" s="14" t="s">
        <v>41</v>
      </c>
      <c r="F15" s="13" t="s">
        <v>21</v>
      </c>
      <c r="G15" s="13">
        <v>84</v>
      </c>
      <c r="H15" s="15">
        <v>0</v>
      </c>
      <c r="I15" s="24">
        <f t="shared" si="0"/>
        <v>0</v>
      </c>
      <c r="J15" s="24"/>
      <c r="K15" s="24">
        <f t="shared" si="1"/>
        <v>0</v>
      </c>
      <c r="L15" s="25"/>
    </row>
    <row r="16" s="1" customFormat="1" ht="27" customHeight="1" spans="1:12">
      <c r="A16" s="13">
        <v>13</v>
      </c>
      <c r="B16" s="13"/>
      <c r="C16" s="14" t="s">
        <v>42</v>
      </c>
      <c r="D16" s="14" t="s">
        <v>34</v>
      </c>
      <c r="E16" s="14" t="s">
        <v>43</v>
      </c>
      <c r="F16" s="13" t="s">
        <v>21</v>
      </c>
      <c r="G16" s="13">
        <v>8</v>
      </c>
      <c r="H16" s="15">
        <v>0</v>
      </c>
      <c r="I16" s="24">
        <f t="shared" si="0"/>
        <v>0</v>
      </c>
      <c r="J16" s="24"/>
      <c r="K16" s="24">
        <f t="shared" si="1"/>
        <v>0</v>
      </c>
      <c r="L16" s="25"/>
    </row>
    <row r="17" s="1" customFormat="1" ht="27" customHeight="1" spans="1:12">
      <c r="A17" s="13">
        <v>14</v>
      </c>
      <c r="B17" s="13"/>
      <c r="C17" s="14" t="s">
        <v>44</v>
      </c>
      <c r="D17" s="14" t="s">
        <v>45</v>
      </c>
      <c r="E17" s="14" t="s">
        <v>46</v>
      </c>
      <c r="F17" s="13" t="s">
        <v>18</v>
      </c>
      <c r="G17" s="13">
        <v>12000</v>
      </c>
      <c r="H17" s="15">
        <v>2</v>
      </c>
      <c r="I17" s="24">
        <f t="shared" si="0"/>
        <v>24000</v>
      </c>
      <c r="J17" s="24">
        <v>14000</v>
      </c>
      <c r="K17" s="24">
        <f t="shared" si="1"/>
        <v>28000</v>
      </c>
      <c r="L17" s="25"/>
    </row>
    <row r="18" s="1" customFormat="1" ht="27" customHeight="1" spans="1:12">
      <c r="A18" s="13">
        <v>15</v>
      </c>
      <c r="B18" s="13"/>
      <c r="C18" s="14" t="s">
        <v>47</v>
      </c>
      <c r="D18" s="14" t="s">
        <v>48</v>
      </c>
      <c r="E18" s="14" t="s">
        <v>49</v>
      </c>
      <c r="F18" s="13" t="s">
        <v>50</v>
      </c>
      <c r="G18" s="13">
        <v>1</v>
      </c>
      <c r="H18" s="15">
        <v>1200</v>
      </c>
      <c r="I18" s="24">
        <f t="shared" si="0"/>
        <v>1200</v>
      </c>
      <c r="J18" s="24">
        <v>1</v>
      </c>
      <c r="K18" s="24">
        <f t="shared" si="1"/>
        <v>1200</v>
      </c>
      <c r="L18" s="25"/>
    </row>
    <row r="19" s="1" customFormat="1" ht="27" customHeight="1" spans="1:12">
      <c r="A19" s="13">
        <v>16</v>
      </c>
      <c r="B19" s="13"/>
      <c r="C19" s="14" t="s">
        <v>51</v>
      </c>
      <c r="D19" s="14" t="s">
        <v>52</v>
      </c>
      <c r="E19" s="14" t="s">
        <v>53</v>
      </c>
      <c r="F19" s="13" t="s">
        <v>21</v>
      </c>
      <c r="G19" s="13">
        <v>20</v>
      </c>
      <c r="H19" s="15">
        <v>100</v>
      </c>
      <c r="I19" s="24">
        <f t="shared" si="0"/>
        <v>2000</v>
      </c>
      <c r="J19" s="24">
        <v>20</v>
      </c>
      <c r="K19" s="24">
        <f t="shared" si="1"/>
        <v>2000</v>
      </c>
      <c r="L19" s="25"/>
    </row>
    <row r="20" s="1" customFormat="1" ht="27" customHeight="1" spans="1:12">
      <c r="A20" s="13">
        <v>17</v>
      </c>
      <c r="B20" s="13"/>
      <c r="C20" s="14" t="s">
        <v>54</v>
      </c>
      <c r="D20" s="14" t="s">
        <v>55</v>
      </c>
      <c r="E20" s="14" t="s">
        <v>56</v>
      </c>
      <c r="F20" s="13" t="s">
        <v>21</v>
      </c>
      <c r="G20" s="13">
        <v>45</v>
      </c>
      <c r="H20" s="15">
        <v>40</v>
      </c>
      <c r="I20" s="24">
        <f t="shared" si="0"/>
        <v>1800</v>
      </c>
      <c r="J20" s="24">
        <v>40</v>
      </c>
      <c r="K20" s="24">
        <f t="shared" si="1"/>
        <v>1600</v>
      </c>
      <c r="L20" s="25"/>
    </row>
    <row r="21" s="1" customFormat="1" ht="27" customHeight="1" spans="1:12">
      <c r="A21" s="13">
        <v>18</v>
      </c>
      <c r="B21" s="13"/>
      <c r="C21" s="14" t="s">
        <v>57</v>
      </c>
      <c r="D21" s="14" t="s">
        <v>58</v>
      </c>
      <c r="E21" s="14" t="s">
        <v>59</v>
      </c>
      <c r="F21" s="13" t="s">
        <v>21</v>
      </c>
      <c r="G21" s="13">
        <v>1</v>
      </c>
      <c r="H21" s="15">
        <v>200</v>
      </c>
      <c r="I21" s="24">
        <f t="shared" si="0"/>
        <v>200</v>
      </c>
      <c r="J21" s="24">
        <v>1</v>
      </c>
      <c r="K21" s="24">
        <f t="shared" si="1"/>
        <v>200</v>
      </c>
      <c r="L21" s="25"/>
    </row>
    <row r="22" s="1" customFormat="1" ht="27" customHeight="1" spans="1:12">
      <c r="A22" s="16">
        <v>19</v>
      </c>
      <c r="B22" s="16"/>
      <c r="C22" s="17" t="s">
        <v>60</v>
      </c>
      <c r="D22" s="14" t="s">
        <v>61</v>
      </c>
      <c r="E22" s="14" t="s">
        <v>62</v>
      </c>
      <c r="F22" s="16" t="s">
        <v>18</v>
      </c>
      <c r="G22" s="16">
        <v>2000</v>
      </c>
      <c r="H22" s="19">
        <v>20</v>
      </c>
      <c r="I22" s="24">
        <f t="shared" si="0"/>
        <v>40000</v>
      </c>
      <c r="J22" s="24">
        <v>2950</v>
      </c>
      <c r="K22" s="24">
        <f t="shared" si="1"/>
        <v>59000</v>
      </c>
      <c r="L22" s="28"/>
    </row>
    <row r="23" s="1" customFormat="1" ht="27" customHeight="1" spans="1:12">
      <c r="A23" s="13">
        <v>20</v>
      </c>
      <c r="B23" s="13"/>
      <c r="C23" s="14" t="s">
        <v>63</v>
      </c>
      <c r="D23" s="14" t="s">
        <v>61</v>
      </c>
      <c r="E23" s="14" t="s">
        <v>64</v>
      </c>
      <c r="F23" s="13" t="s">
        <v>18</v>
      </c>
      <c r="G23" s="13">
        <v>800</v>
      </c>
      <c r="H23" s="20">
        <v>5</v>
      </c>
      <c r="I23" s="24">
        <f t="shared" si="0"/>
        <v>4000</v>
      </c>
      <c r="J23" s="24">
        <v>1450</v>
      </c>
      <c r="K23" s="24">
        <f t="shared" si="1"/>
        <v>7250</v>
      </c>
      <c r="L23" s="29"/>
    </row>
    <row r="24" s="1" customFormat="1" ht="27" customHeight="1" spans="1:12">
      <c r="A24" s="13">
        <v>21</v>
      </c>
      <c r="B24" s="13"/>
      <c r="C24" s="14" t="s">
        <v>44</v>
      </c>
      <c r="D24" s="14" t="s">
        <v>45</v>
      </c>
      <c r="E24" s="14" t="s">
        <v>65</v>
      </c>
      <c r="F24" s="13" t="s">
        <v>18</v>
      </c>
      <c r="G24" s="13">
        <v>200</v>
      </c>
      <c r="H24" s="15">
        <v>5</v>
      </c>
      <c r="I24" s="24">
        <f t="shared" si="0"/>
        <v>1000</v>
      </c>
      <c r="J24" s="24">
        <v>190</v>
      </c>
      <c r="K24" s="24">
        <f t="shared" si="1"/>
        <v>950</v>
      </c>
      <c r="L24" s="25"/>
    </row>
    <row r="25" s="1" customFormat="1" ht="27" customHeight="1" spans="1:12">
      <c r="A25" s="13">
        <v>22</v>
      </c>
      <c r="B25" s="13"/>
      <c r="C25" s="14" t="s">
        <v>44</v>
      </c>
      <c r="D25" s="14" t="s">
        <v>45</v>
      </c>
      <c r="E25" s="14" t="s">
        <v>66</v>
      </c>
      <c r="F25" s="13" t="s">
        <v>18</v>
      </c>
      <c r="G25" s="13">
        <v>4500</v>
      </c>
      <c r="H25" s="20">
        <v>2</v>
      </c>
      <c r="I25" s="24">
        <f t="shared" si="0"/>
        <v>9000</v>
      </c>
      <c r="J25" s="24">
        <v>4500</v>
      </c>
      <c r="K25" s="24">
        <f t="shared" si="1"/>
        <v>9000</v>
      </c>
      <c r="L25" s="25"/>
    </row>
    <row r="26" s="1" customFormat="1" ht="27" customHeight="1" spans="1:12">
      <c r="A26" s="13">
        <v>23</v>
      </c>
      <c r="B26" s="13"/>
      <c r="C26" s="14" t="s">
        <v>67</v>
      </c>
      <c r="D26" s="14" t="s">
        <v>45</v>
      </c>
      <c r="E26" s="14" t="s">
        <v>68</v>
      </c>
      <c r="F26" s="13" t="s">
        <v>21</v>
      </c>
      <c r="G26" s="13">
        <f>20*2+4+3+15</f>
        <v>62</v>
      </c>
      <c r="H26" s="15">
        <v>10</v>
      </c>
      <c r="I26" s="24">
        <f t="shared" si="0"/>
        <v>620</v>
      </c>
      <c r="J26" s="24">
        <v>60</v>
      </c>
      <c r="K26" s="24">
        <f t="shared" si="1"/>
        <v>600</v>
      </c>
      <c r="L26" s="25"/>
    </row>
    <row r="27" s="1" customFormat="1" ht="27" customHeight="1" spans="1:12">
      <c r="A27" s="13">
        <v>24</v>
      </c>
      <c r="B27" s="13"/>
      <c r="C27" s="14" t="s">
        <v>69</v>
      </c>
      <c r="D27" s="14" t="s">
        <v>61</v>
      </c>
      <c r="E27" s="14" t="s">
        <v>70</v>
      </c>
      <c r="F27" s="13" t="s">
        <v>21</v>
      </c>
      <c r="G27" s="13">
        <v>2</v>
      </c>
      <c r="H27" s="15">
        <v>10</v>
      </c>
      <c r="I27" s="24">
        <f t="shared" si="0"/>
        <v>20</v>
      </c>
      <c r="J27" s="24">
        <v>2</v>
      </c>
      <c r="K27" s="24">
        <f t="shared" si="1"/>
        <v>20</v>
      </c>
      <c r="L27" s="25"/>
    </row>
    <row r="28" s="1" customFormat="1" ht="27" customHeight="1" spans="1:12">
      <c r="A28" s="13">
        <v>25</v>
      </c>
      <c r="B28" s="13"/>
      <c r="C28" s="14" t="s">
        <v>69</v>
      </c>
      <c r="D28" s="14" t="s">
        <v>61</v>
      </c>
      <c r="E28" s="14" t="s">
        <v>71</v>
      </c>
      <c r="F28" s="13" t="s">
        <v>21</v>
      </c>
      <c r="G28" s="13">
        <v>16</v>
      </c>
      <c r="H28" s="15">
        <v>10</v>
      </c>
      <c r="I28" s="24">
        <f t="shared" si="0"/>
        <v>160</v>
      </c>
      <c r="J28" s="24">
        <v>10</v>
      </c>
      <c r="K28" s="24">
        <f t="shared" si="1"/>
        <v>100</v>
      </c>
      <c r="L28" s="22"/>
    </row>
    <row r="29" s="1" customFormat="1" ht="27" customHeight="1" spans="1:12">
      <c r="A29" s="13">
        <v>26</v>
      </c>
      <c r="B29" s="13"/>
      <c r="C29" s="14" t="s">
        <v>72</v>
      </c>
      <c r="D29" s="14" t="s">
        <v>61</v>
      </c>
      <c r="E29" s="14" t="s">
        <v>73</v>
      </c>
      <c r="F29" s="13" t="s">
        <v>21</v>
      </c>
      <c r="G29" s="13">
        <v>6</v>
      </c>
      <c r="H29" s="15">
        <v>100</v>
      </c>
      <c r="I29" s="24">
        <f t="shared" si="0"/>
        <v>600</v>
      </c>
      <c r="J29" s="24">
        <v>6</v>
      </c>
      <c r="K29" s="24">
        <f t="shared" si="1"/>
        <v>600</v>
      </c>
      <c r="L29" s="22"/>
    </row>
    <row r="30" s="1" customFormat="1" ht="27" customHeight="1" spans="1:12">
      <c r="A30" s="13">
        <v>27</v>
      </c>
      <c r="B30" s="13"/>
      <c r="C30" s="14" t="s">
        <v>69</v>
      </c>
      <c r="D30" s="14" t="s">
        <v>61</v>
      </c>
      <c r="E30" s="14" t="s">
        <v>74</v>
      </c>
      <c r="F30" s="13" t="s">
        <v>21</v>
      </c>
      <c r="G30" s="13">
        <v>14</v>
      </c>
      <c r="H30" s="15">
        <v>10</v>
      </c>
      <c r="I30" s="24">
        <f t="shared" si="0"/>
        <v>140</v>
      </c>
      <c r="J30" s="24">
        <v>14</v>
      </c>
      <c r="K30" s="24">
        <f t="shared" si="1"/>
        <v>140</v>
      </c>
      <c r="L30" s="25"/>
    </row>
    <row r="31" s="1" customFormat="1" ht="27" customHeight="1" spans="1:12">
      <c r="A31" s="13">
        <v>28</v>
      </c>
      <c r="B31" s="13"/>
      <c r="C31" s="14" t="s">
        <v>69</v>
      </c>
      <c r="D31" s="14" t="s">
        <v>61</v>
      </c>
      <c r="E31" s="14" t="s">
        <v>75</v>
      </c>
      <c r="F31" s="13" t="s">
        <v>21</v>
      </c>
      <c r="G31" s="13">
        <v>14</v>
      </c>
      <c r="H31" s="15">
        <v>10</v>
      </c>
      <c r="I31" s="24">
        <f t="shared" si="0"/>
        <v>140</v>
      </c>
      <c r="J31" s="24">
        <v>14</v>
      </c>
      <c r="K31" s="24">
        <f t="shared" si="1"/>
        <v>140</v>
      </c>
      <c r="L31" s="25"/>
    </row>
    <row r="32" s="1" customFormat="1" ht="27" customHeight="1" spans="1:12">
      <c r="A32" s="13">
        <v>29</v>
      </c>
      <c r="B32" s="13"/>
      <c r="C32" s="14" t="s">
        <v>69</v>
      </c>
      <c r="D32" s="14" t="s">
        <v>61</v>
      </c>
      <c r="E32" s="14" t="s">
        <v>76</v>
      </c>
      <c r="F32" s="13" t="s">
        <v>21</v>
      </c>
      <c r="G32" s="13">
        <v>100</v>
      </c>
      <c r="H32" s="15">
        <v>10</v>
      </c>
      <c r="I32" s="24">
        <f t="shared" si="0"/>
        <v>1000</v>
      </c>
      <c r="J32" s="24">
        <v>90</v>
      </c>
      <c r="K32" s="24">
        <f t="shared" si="1"/>
        <v>900</v>
      </c>
      <c r="L32" s="25"/>
    </row>
    <row r="33" s="1" customFormat="1" ht="27" customHeight="1" spans="1:12">
      <c r="A33" s="13"/>
      <c r="B33" s="13"/>
      <c r="C33" s="14" t="s">
        <v>77</v>
      </c>
      <c r="D33" s="14"/>
      <c r="E33" s="14" t="s">
        <v>78</v>
      </c>
      <c r="F33" s="13" t="s">
        <v>79</v>
      </c>
      <c r="G33" s="13">
        <v>480</v>
      </c>
      <c r="H33" s="15">
        <v>8</v>
      </c>
      <c r="I33" s="24">
        <f t="shared" si="0"/>
        <v>3840</v>
      </c>
      <c r="J33" s="24">
        <v>240</v>
      </c>
      <c r="K33" s="24">
        <f t="shared" si="1"/>
        <v>1920</v>
      </c>
      <c r="L33" s="25"/>
    </row>
    <row r="34" s="1" customFormat="1" ht="27" customHeight="1" spans="1:12">
      <c r="A34" s="13"/>
      <c r="B34" s="13"/>
      <c r="C34" s="14" t="s">
        <v>80</v>
      </c>
      <c r="D34" s="14"/>
      <c r="E34" s="14" t="s">
        <v>78</v>
      </c>
      <c r="F34" s="13" t="s">
        <v>21</v>
      </c>
      <c r="G34" s="21">
        <v>700</v>
      </c>
      <c r="H34" s="19">
        <v>108</v>
      </c>
      <c r="I34" s="24">
        <f t="shared" si="0"/>
        <v>75600</v>
      </c>
      <c r="J34" s="24">
        <v>715</v>
      </c>
      <c r="K34" s="24">
        <f t="shared" si="1"/>
        <v>77220</v>
      </c>
      <c r="L34" s="37" t="s">
        <v>81</v>
      </c>
    </row>
    <row r="35" s="1" customFormat="1" customHeight="1" spans="1:12">
      <c r="A35" s="10" t="s">
        <v>82</v>
      </c>
      <c r="B35" s="11"/>
      <c r="C35" s="10"/>
      <c r="D35" s="10"/>
      <c r="E35" s="10"/>
      <c r="F35" s="10"/>
      <c r="G35" s="10"/>
      <c r="H35" s="15"/>
      <c r="I35" s="24"/>
      <c r="J35" s="24"/>
      <c r="K35" s="24">
        <f t="shared" si="1"/>
        <v>0</v>
      </c>
      <c r="L35" s="25"/>
    </row>
    <row r="36" s="1" customFormat="1" ht="26" customHeight="1" spans="1:12">
      <c r="A36" s="13">
        <v>1</v>
      </c>
      <c r="B36" s="13" t="s">
        <v>83</v>
      </c>
      <c r="C36" s="14" t="s">
        <v>84</v>
      </c>
      <c r="D36" s="14" t="s">
        <v>85</v>
      </c>
      <c r="E36" s="14" t="s">
        <v>86</v>
      </c>
      <c r="F36" s="13" t="s">
        <v>21</v>
      </c>
      <c r="G36" s="13">
        <v>35</v>
      </c>
      <c r="H36" s="15">
        <v>200</v>
      </c>
      <c r="I36" s="24">
        <f t="shared" ref="I36:I42" si="2">H36*G36</f>
        <v>7000</v>
      </c>
      <c r="J36" s="24">
        <v>40</v>
      </c>
      <c r="K36" s="24">
        <f t="shared" si="1"/>
        <v>8000</v>
      </c>
      <c r="L36" s="25"/>
    </row>
    <row r="37" s="1" customFormat="1" ht="26" customHeight="1" spans="1:12">
      <c r="A37" s="13">
        <v>2</v>
      </c>
      <c r="B37" s="13"/>
      <c r="C37" s="14" t="s">
        <v>87</v>
      </c>
      <c r="D37" s="14" t="s">
        <v>85</v>
      </c>
      <c r="E37" s="14" t="s">
        <v>88</v>
      </c>
      <c r="F37" s="13" t="s">
        <v>21</v>
      </c>
      <c r="G37" s="13">
        <v>4</v>
      </c>
      <c r="H37" s="15">
        <v>2800</v>
      </c>
      <c r="I37" s="24">
        <f t="shared" si="2"/>
        <v>11200</v>
      </c>
      <c r="J37" s="24">
        <v>4</v>
      </c>
      <c r="K37" s="24">
        <f t="shared" si="1"/>
        <v>11200</v>
      </c>
      <c r="L37" s="25"/>
    </row>
    <row r="38" s="1" customFormat="1" ht="26" customHeight="1" spans="1:12">
      <c r="A38" s="13">
        <v>3</v>
      </c>
      <c r="B38" s="13"/>
      <c r="C38" s="14" t="s">
        <v>89</v>
      </c>
      <c r="D38" s="14" t="s">
        <v>45</v>
      </c>
      <c r="E38" s="14" t="s">
        <v>90</v>
      </c>
      <c r="F38" s="13" t="s">
        <v>21</v>
      </c>
      <c r="G38" s="13">
        <v>20</v>
      </c>
      <c r="H38" s="15">
        <v>10</v>
      </c>
      <c r="I38" s="24">
        <f t="shared" si="2"/>
        <v>200</v>
      </c>
      <c r="J38" s="24">
        <v>0</v>
      </c>
      <c r="K38" s="24">
        <f t="shared" si="1"/>
        <v>0</v>
      </c>
      <c r="L38" s="25"/>
    </row>
    <row r="39" s="1" customFormat="1" ht="26" customHeight="1" spans="1:12">
      <c r="A39" s="13">
        <v>4</v>
      </c>
      <c r="B39" s="13"/>
      <c r="C39" s="14" t="s">
        <v>91</v>
      </c>
      <c r="D39" s="14" t="s">
        <v>92</v>
      </c>
      <c r="E39" s="14" t="s">
        <v>93</v>
      </c>
      <c r="F39" s="13" t="s">
        <v>21</v>
      </c>
      <c r="G39" s="13">
        <v>1</v>
      </c>
      <c r="H39" s="15">
        <v>100</v>
      </c>
      <c r="I39" s="24">
        <f t="shared" si="2"/>
        <v>100</v>
      </c>
      <c r="J39" s="24">
        <v>1</v>
      </c>
      <c r="K39" s="24">
        <f t="shared" si="1"/>
        <v>100</v>
      </c>
      <c r="L39" s="25"/>
    </row>
    <row r="40" s="1" customFormat="1" ht="26" customHeight="1" spans="1:12">
      <c r="A40" s="13">
        <v>5</v>
      </c>
      <c r="B40" s="13"/>
      <c r="C40" s="14" t="s">
        <v>94</v>
      </c>
      <c r="D40" s="14" t="s">
        <v>95</v>
      </c>
      <c r="E40" s="14" t="s">
        <v>96</v>
      </c>
      <c r="F40" s="13" t="s">
        <v>21</v>
      </c>
      <c r="G40" s="13">
        <v>1</v>
      </c>
      <c r="H40" s="15">
        <v>0</v>
      </c>
      <c r="I40" s="24">
        <f t="shared" si="2"/>
        <v>0</v>
      </c>
      <c r="J40" s="24"/>
      <c r="K40" s="24">
        <f t="shared" si="1"/>
        <v>0</v>
      </c>
      <c r="L40" s="25"/>
    </row>
    <row r="41" s="1" customFormat="1" ht="26" customHeight="1" spans="1:12">
      <c r="A41" s="13">
        <v>6</v>
      </c>
      <c r="B41" s="13"/>
      <c r="C41" s="14" t="s">
        <v>97</v>
      </c>
      <c r="D41" s="14" t="s">
        <v>58</v>
      </c>
      <c r="E41" s="14" t="s">
        <v>98</v>
      </c>
      <c r="F41" s="13" t="s">
        <v>21</v>
      </c>
      <c r="G41" s="13">
        <v>35</v>
      </c>
      <c r="H41" s="15">
        <v>180</v>
      </c>
      <c r="I41" s="24">
        <f t="shared" si="2"/>
        <v>6300</v>
      </c>
      <c r="J41" s="24">
        <v>40</v>
      </c>
      <c r="K41" s="24">
        <f t="shared" si="1"/>
        <v>7200</v>
      </c>
      <c r="L41" s="25"/>
    </row>
    <row r="42" s="1" customFormat="1" ht="26" customHeight="1" spans="1:12">
      <c r="A42" s="13">
        <v>7</v>
      </c>
      <c r="B42" s="13"/>
      <c r="C42" s="14" t="s">
        <v>99</v>
      </c>
      <c r="D42" s="14" t="s">
        <v>58</v>
      </c>
      <c r="E42" s="14" t="s">
        <v>100</v>
      </c>
      <c r="F42" s="13" t="s">
        <v>21</v>
      </c>
      <c r="G42" s="13">
        <v>10</v>
      </c>
      <c r="H42" s="15">
        <v>180</v>
      </c>
      <c r="I42" s="24">
        <f t="shared" si="2"/>
        <v>1800</v>
      </c>
      <c r="J42" s="24"/>
      <c r="K42" s="24">
        <f t="shared" si="1"/>
        <v>0</v>
      </c>
      <c r="L42" s="25"/>
    </row>
    <row r="43" s="1" customFormat="1" customHeight="1" spans="1:12">
      <c r="A43" s="10" t="s">
        <v>101</v>
      </c>
      <c r="B43" s="11"/>
      <c r="C43" s="10"/>
      <c r="D43" s="10"/>
      <c r="E43" s="10"/>
      <c r="F43" s="10"/>
      <c r="G43" s="10"/>
      <c r="H43" s="15"/>
      <c r="I43" s="24"/>
      <c r="J43" s="24"/>
      <c r="K43" s="24">
        <f t="shared" si="1"/>
        <v>0</v>
      </c>
      <c r="L43" s="25"/>
    </row>
    <row r="44" s="1" customFormat="1" customHeight="1" spans="1:12">
      <c r="A44" s="13">
        <v>1</v>
      </c>
      <c r="B44" s="13" t="s">
        <v>102</v>
      </c>
      <c r="C44" s="14"/>
      <c r="D44" s="14"/>
      <c r="E44" s="14"/>
      <c r="F44" s="13"/>
      <c r="G44" s="13"/>
      <c r="H44" s="22"/>
      <c r="I44" s="24"/>
      <c r="J44" s="24"/>
      <c r="K44" s="24">
        <f t="shared" si="1"/>
        <v>0</v>
      </c>
      <c r="L44" s="25"/>
    </row>
    <row r="45" s="1" customFormat="1" customHeight="1" spans="1:12">
      <c r="A45" s="13">
        <v>17</v>
      </c>
      <c r="B45" s="13"/>
      <c r="C45" s="14" t="s">
        <v>103</v>
      </c>
      <c r="D45" s="14" t="s">
        <v>52</v>
      </c>
      <c r="E45" s="14" t="s">
        <v>104</v>
      </c>
      <c r="F45" s="13" t="s">
        <v>105</v>
      </c>
      <c r="G45" s="13">
        <v>2</v>
      </c>
      <c r="H45" s="15">
        <v>100</v>
      </c>
      <c r="I45" s="24">
        <f>H45*G45</f>
        <v>200</v>
      </c>
      <c r="J45" s="24">
        <v>2</v>
      </c>
      <c r="K45" s="24">
        <f t="shared" si="1"/>
        <v>200</v>
      </c>
      <c r="L45" s="25"/>
    </row>
    <row r="46" s="1" customFormat="1" ht="16" customHeight="1" spans="1:12">
      <c r="A46" s="33"/>
      <c r="B46" s="33"/>
      <c r="C46" s="34"/>
      <c r="D46" s="34"/>
      <c r="E46" s="34"/>
      <c r="F46" s="33"/>
      <c r="G46" s="33"/>
      <c r="H46" s="3"/>
      <c r="I46" s="2"/>
      <c r="J46" s="30" t="s">
        <v>106</v>
      </c>
      <c r="K46" s="31">
        <v>20000</v>
      </c>
      <c r="L46" s="4"/>
    </row>
    <row r="47" s="1" customFormat="1" ht="18" customHeight="1" spans="1:12">
      <c r="A47" s="2"/>
      <c r="B47" s="2"/>
      <c r="F47" s="2"/>
      <c r="G47" s="2"/>
      <c r="H47" s="3" t="s">
        <v>107</v>
      </c>
      <c r="I47" s="2">
        <v>7500</v>
      </c>
      <c r="J47" s="2" t="s">
        <v>108</v>
      </c>
      <c r="K47" s="2">
        <f>SUM(K4:K45)</f>
        <v>253290</v>
      </c>
      <c r="L47" s="4"/>
    </row>
    <row r="48" s="1" customFormat="1" ht="18" customHeight="1" spans="1:12">
      <c r="A48" s="2"/>
      <c r="B48" s="2"/>
      <c r="F48" s="2"/>
      <c r="G48" s="2"/>
      <c r="H48" s="3" t="s">
        <v>109</v>
      </c>
      <c r="I48" s="2">
        <f>SUM(I3:I47)</f>
        <v>229020</v>
      </c>
      <c r="J48" s="2" t="s">
        <v>110</v>
      </c>
      <c r="K48" s="2">
        <f>K46+K47</f>
        <v>273290</v>
      </c>
      <c r="L48" s="4"/>
    </row>
    <row r="49" s="1" customFormat="1" ht="18" customHeight="1" spans="1:12">
      <c r="A49" s="2"/>
      <c r="B49" s="2"/>
      <c r="F49" s="2"/>
      <c r="G49" s="2"/>
      <c r="H49" s="3"/>
      <c r="I49" s="2"/>
      <c r="L49" s="38" t="s">
        <v>111</v>
      </c>
    </row>
    <row r="50" s="1" customFormat="1" ht="18" customHeight="1" spans="1:12">
      <c r="A50" s="2"/>
      <c r="B50" s="2"/>
      <c r="F50" s="2"/>
      <c r="G50" s="2"/>
      <c r="H50" s="3"/>
      <c r="I50" s="39"/>
      <c r="J50" s="40" t="s">
        <v>112</v>
      </c>
      <c r="K50" s="41">
        <f>K47</f>
        <v>253290</v>
      </c>
      <c r="L50" s="38"/>
    </row>
    <row r="51" s="1" customFormat="1" ht="18" customHeight="1" spans="1:14">
      <c r="A51" s="2"/>
      <c r="B51" s="2"/>
      <c r="F51" s="2"/>
      <c r="G51" s="2"/>
      <c r="H51" s="3"/>
      <c r="I51" s="39"/>
      <c r="J51" s="42" t="s">
        <v>113</v>
      </c>
      <c r="K51" s="43">
        <f>K50*0.95</f>
        <v>240625.5</v>
      </c>
      <c r="L51" s="38"/>
      <c r="M51" s="44"/>
      <c r="N51" s="44"/>
    </row>
    <row r="52" s="1" customFormat="1" ht="18" customHeight="1" spans="1:14">
      <c r="A52" s="2"/>
      <c r="B52" s="2"/>
      <c r="C52" s="35"/>
      <c r="E52" s="36"/>
      <c r="F52" s="2"/>
      <c r="G52" s="2"/>
      <c r="H52" s="3"/>
      <c r="I52" s="39"/>
      <c r="J52" s="42" t="s">
        <v>114</v>
      </c>
      <c r="K52" s="43">
        <v>20000</v>
      </c>
      <c r="L52" s="38"/>
      <c r="M52" s="44"/>
      <c r="N52" s="44"/>
    </row>
    <row r="53" s="1" customFormat="1" ht="18" customHeight="1" spans="1:14">
      <c r="A53" s="2"/>
      <c r="B53" s="2"/>
      <c r="C53" s="35"/>
      <c r="E53" s="36"/>
      <c r="F53" s="2"/>
      <c r="G53" s="2"/>
      <c r="H53" s="3"/>
      <c r="I53" s="39"/>
      <c r="J53" s="42" t="s">
        <v>115</v>
      </c>
      <c r="K53" s="43">
        <v>102390.4</v>
      </c>
      <c r="L53" s="38"/>
      <c r="M53" s="45"/>
      <c r="N53" s="44"/>
    </row>
    <row r="54" s="1" customFormat="1" ht="18" customHeight="1" spans="1:12">
      <c r="A54" s="2"/>
      <c r="B54" s="2"/>
      <c r="C54" s="35"/>
      <c r="F54" s="2"/>
      <c r="G54" s="2"/>
      <c r="H54" s="3"/>
      <c r="I54" s="39"/>
      <c r="J54" s="46"/>
      <c r="K54" s="46"/>
      <c r="L54" s="47"/>
    </row>
    <row r="55" customHeight="1" spans="3:12">
      <c r="C55" s="35"/>
      <c r="I55" s="39"/>
      <c r="J55" s="39" t="s">
        <v>116</v>
      </c>
      <c r="K55" s="41">
        <f>K51-K52-K53+K46</f>
        <v>138235.1</v>
      </c>
      <c r="L55" s="48"/>
    </row>
    <row r="56" customHeight="1" spans="3:3">
      <c r="C56" s="35"/>
    </row>
  </sheetData>
  <mergeCells count="6">
    <mergeCell ref="A1:L1"/>
    <mergeCell ref="A3:G3"/>
    <mergeCell ref="A35:G35"/>
    <mergeCell ref="A43:G43"/>
    <mergeCell ref="C52:C56"/>
    <mergeCell ref="L49:L5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9"/>
  <sheetViews>
    <sheetView workbookViewId="0">
      <pane ySplit="2" topLeftCell="A25" activePane="bottomLeft" state="frozen"/>
      <selection/>
      <selection pane="bottomLeft" activeCell="H11" sqref="H11"/>
    </sheetView>
  </sheetViews>
  <sheetFormatPr defaultColWidth="9" defaultRowHeight="30" customHeight="1"/>
  <cols>
    <col min="1" max="1" width="5.62727272727273" style="2" customWidth="1"/>
    <col min="2" max="2" width="9.63636363636364" style="2" customWidth="1"/>
    <col min="3" max="3" width="18.6272727272727" style="1" customWidth="1"/>
    <col min="4" max="4" width="9.72727272727273" style="1" customWidth="1"/>
    <col min="5" max="5" width="28.9090909090909" style="1" customWidth="1"/>
    <col min="6" max="6" width="5.09090909090909" style="2" customWidth="1"/>
    <col min="7" max="7" width="7.62727272727273" style="2" customWidth="1"/>
    <col min="8" max="8" width="8.81818181818182" style="3" customWidth="1"/>
    <col min="9" max="9" width="8.81818181818182" style="2" customWidth="1"/>
    <col min="10" max="11" width="11.5" style="2"/>
    <col min="12" max="12" width="16.2727272727273" style="4" customWidth="1"/>
    <col min="13" max="13" width="2.90909090909091" style="1" customWidth="1"/>
    <col min="14" max="16384" width="9" style="1"/>
  </cols>
  <sheetData>
    <row r="1" ht="40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23"/>
    </row>
    <row r="2" s="1" customFormat="1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7" t="s">
        <v>6</v>
      </c>
      <c r="G2" s="7" t="s">
        <v>7</v>
      </c>
      <c r="H2" s="9" t="s">
        <v>8</v>
      </c>
      <c r="I2" s="8" t="s">
        <v>9</v>
      </c>
      <c r="J2" s="7" t="s">
        <v>117</v>
      </c>
      <c r="K2" s="7" t="s">
        <v>118</v>
      </c>
      <c r="L2" s="8" t="s">
        <v>12</v>
      </c>
    </row>
    <row r="3" s="1" customFormat="1" customHeight="1" spans="1:12">
      <c r="A3" s="10" t="s">
        <v>13</v>
      </c>
      <c r="B3" s="11"/>
      <c r="C3" s="10"/>
      <c r="D3" s="10"/>
      <c r="E3" s="10"/>
      <c r="F3" s="10"/>
      <c r="G3" s="10"/>
      <c r="H3" s="12"/>
      <c r="I3" s="24"/>
      <c r="J3" s="24"/>
      <c r="K3" s="24"/>
      <c r="L3" s="25"/>
    </row>
    <row r="4" s="1" customFormat="1" ht="27" customHeight="1" spans="1:12">
      <c r="A4" s="13">
        <v>1</v>
      </c>
      <c r="B4" s="13" t="s">
        <v>14</v>
      </c>
      <c r="C4" s="14" t="s">
        <v>15</v>
      </c>
      <c r="D4" s="14" t="s">
        <v>16</v>
      </c>
      <c r="E4" s="14" t="s">
        <v>17</v>
      </c>
      <c r="F4" s="13" t="s">
        <v>18</v>
      </c>
      <c r="G4" s="13">
        <v>11000</v>
      </c>
      <c r="H4" s="15">
        <v>2</v>
      </c>
      <c r="I4" s="24">
        <f t="shared" ref="I4:I12" si="0">H4*G4</f>
        <v>22000</v>
      </c>
      <c r="J4" s="24">
        <v>6000</v>
      </c>
      <c r="K4" s="24">
        <f>J4*H4</f>
        <v>12000</v>
      </c>
      <c r="L4" s="25"/>
    </row>
    <row r="5" s="1" customFormat="1" ht="27" customHeight="1" spans="1:12">
      <c r="A5" s="13">
        <v>2</v>
      </c>
      <c r="B5" s="13"/>
      <c r="C5" s="14" t="s">
        <v>19</v>
      </c>
      <c r="D5" s="14" t="s">
        <v>16</v>
      </c>
      <c r="E5" s="14" t="s">
        <v>20</v>
      </c>
      <c r="F5" s="13" t="s">
        <v>21</v>
      </c>
      <c r="G5" s="13">
        <v>7</v>
      </c>
      <c r="H5" s="15">
        <v>0</v>
      </c>
      <c r="I5" s="24">
        <f t="shared" si="0"/>
        <v>0</v>
      </c>
      <c r="J5" s="24"/>
      <c r="K5" s="24">
        <f t="shared" ref="K5:K45" si="1">J5*H5</f>
        <v>0</v>
      </c>
      <c r="L5" s="25"/>
    </row>
    <row r="6" s="1" customFormat="1" ht="27" customHeight="1" spans="1:12">
      <c r="A6" s="13">
        <v>3</v>
      </c>
      <c r="B6" s="13"/>
      <c r="C6" s="14" t="s">
        <v>22</v>
      </c>
      <c r="D6" s="14" t="s">
        <v>16</v>
      </c>
      <c r="E6" s="14" t="s">
        <v>20</v>
      </c>
      <c r="F6" s="13" t="s">
        <v>21</v>
      </c>
      <c r="G6" s="13">
        <v>16</v>
      </c>
      <c r="H6" s="15">
        <v>0</v>
      </c>
      <c r="I6" s="24">
        <f t="shared" si="0"/>
        <v>0</v>
      </c>
      <c r="J6" s="24"/>
      <c r="K6" s="24">
        <f t="shared" si="1"/>
        <v>0</v>
      </c>
      <c r="L6" s="25"/>
    </row>
    <row r="7" s="1" customFormat="1" ht="27" customHeight="1" spans="1:12">
      <c r="A7" s="13">
        <v>4</v>
      </c>
      <c r="B7" s="13"/>
      <c r="C7" s="14" t="s">
        <v>23</v>
      </c>
      <c r="D7" s="14" t="s">
        <v>16</v>
      </c>
      <c r="E7" s="14" t="s">
        <v>24</v>
      </c>
      <c r="F7" s="13" t="s">
        <v>25</v>
      </c>
      <c r="G7" s="13">
        <v>8</v>
      </c>
      <c r="H7" s="15">
        <v>0</v>
      </c>
      <c r="I7" s="24">
        <f t="shared" si="0"/>
        <v>0</v>
      </c>
      <c r="J7" s="24"/>
      <c r="K7" s="24">
        <f t="shared" si="1"/>
        <v>0</v>
      </c>
      <c r="L7" s="25"/>
    </row>
    <row r="8" s="1" customFormat="1" ht="27" customHeight="1" spans="1:12">
      <c r="A8" s="13">
        <v>5</v>
      </c>
      <c r="B8" s="13"/>
      <c r="C8" s="14" t="s">
        <v>23</v>
      </c>
      <c r="D8" s="14" t="s">
        <v>16</v>
      </c>
      <c r="E8" s="14" t="s">
        <v>26</v>
      </c>
      <c r="F8" s="13" t="s">
        <v>25</v>
      </c>
      <c r="G8" s="13">
        <v>84</v>
      </c>
      <c r="H8" s="15">
        <v>0</v>
      </c>
      <c r="I8" s="24">
        <f t="shared" si="0"/>
        <v>0</v>
      </c>
      <c r="J8" s="24"/>
      <c r="K8" s="24">
        <f t="shared" si="1"/>
        <v>0</v>
      </c>
      <c r="L8" s="25"/>
    </row>
    <row r="9" s="1" customFormat="1" ht="27" customHeight="1" spans="1:12">
      <c r="A9" s="16">
        <v>6</v>
      </c>
      <c r="B9" s="16"/>
      <c r="C9" s="17" t="s">
        <v>27</v>
      </c>
      <c r="D9" s="17" t="s">
        <v>16</v>
      </c>
      <c r="E9" s="17" t="s">
        <v>28</v>
      </c>
      <c r="F9" s="16" t="s">
        <v>18</v>
      </c>
      <c r="G9" s="16">
        <v>30500</v>
      </c>
      <c r="H9" s="18">
        <v>0</v>
      </c>
      <c r="I9" s="26">
        <f t="shared" si="0"/>
        <v>0</v>
      </c>
      <c r="J9" s="26"/>
      <c r="K9" s="24">
        <f t="shared" si="1"/>
        <v>0</v>
      </c>
      <c r="L9" s="27"/>
    </row>
    <row r="10" s="1" customFormat="1" ht="27" customHeight="1" spans="1:12">
      <c r="A10" s="13">
        <v>7</v>
      </c>
      <c r="B10" s="13"/>
      <c r="C10" s="14" t="s">
        <v>29</v>
      </c>
      <c r="D10" s="14" t="s">
        <v>16</v>
      </c>
      <c r="E10" s="14" t="s">
        <v>28</v>
      </c>
      <c r="F10" s="13" t="s">
        <v>21</v>
      </c>
      <c r="G10" s="13">
        <v>1500</v>
      </c>
      <c r="H10" s="15">
        <v>3</v>
      </c>
      <c r="I10" s="24">
        <f t="shared" si="0"/>
        <v>4500</v>
      </c>
      <c r="J10" s="24"/>
      <c r="K10" s="24">
        <f t="shared" si="1"/>
        <v>0</v>
      </c>
      <c r="L10" s="25" t="s">
        <v>119</v>
      </c>
    </row>
    <row r="11" s="1" customFormat="1" ht="27" customHeight="1" spans="1:12">
      <c r="A11" s="13">
        <v>8</v>
      </c>
      <c r="B11" s="13"/>
      <c r="C11" s="14" t="s">
        <v>31</v>
      </c>
      <c r="D11" s="14" t="s">
        <v>16</v>
      </c>
      <c r="E11" s="14" t="s">
        <v>32</v>
      </c>
      <c r="F11" s="13" t="s">
        <v>21</v>
      </c>
      <c r="G11" s="13">
        <v>82</v>
      </c>
      <c r="H11" s="15">
        <v>10</v>
      </c>
      <c r="I11" s="24">
        <f t="shared" si="0"/>
        <v>820</v>
      </c>
      <c r="J11" s="24"/>
      <c r="K11" s="24">
        <f t="shared" si="1"/>
        <v>0</v>
      </c>
      <c r="L11" s="25"/>
    </row>
    <row r="12" s="1" customFormat="1" ht="27" customHeight="1" spans="1:12">
      <c r="A12" s="13">
        <v>9</v>
      </c>
      <c r="B12" s="13"/>
      <c r="C12" s="14" t="s">
        <v>33</v>
      </c>
      <c r="D12" s="14" t="s">
        <v>34</v>
      </c>
      <c r="E12" s="14" t="s">
        <v>35</v>
      </c>
      <c r="F12" s="13" t="s">
        <v>21</v>
      </c>
      <c r="G12" s="13">
        <v>2</v>
      </c>
      <c r="H12" s="15">
        <v>40</v>
      </c>
      <c r="I12" s="24">
        <f t="shared" si="0"/>
        <v>80</v>
      </c>
      <c r="J12" s="24"/>
      <c r="K12" s="24">
        <f t="shared" si="1"/>
        <v>0</v>
      </c>
      <c r="L12" s="25"/>
    </row>
    <row r="13" s="1" customFormat="1" ht="27" customHeight="1" spans="1:12">
      <c r="A13" s="13">
        <v>10</v>
      </c>
      <c r="B13" s="13"/>
      <c r="C13" s="14" t="s">
        <v>36</v>
      </c>
      <c r="D13" s="14" t="s">
        <v>34</v>
      </c>
      <c r="E13" s="14" t="s">
        <v>37</v>
      </c>
      <c r="F13" s="13" t="s">
        <v>21</v>
      </c>
      <c r="G13" s="13">
        <v>25</v>
      </c>
      <c r="H13" s="15">
        <v>40</v>
      </c>
      <c r="I13" s="24">
        <f t="shared" ref="I13:I44" si="2">H13*G13</f>
        <v>1000</v>
      </c>
      <c r="J13" s="24"/>
      <c r="K13" s="24">
        <f t="shared" si="1"/>
        <v>0</v>
      </c>
      <c r="L13" s="25"/>
    </row>
    <row r="14" s="1" customFormat="1" ht="27" customHeight="1" spans="1:12">
      <c r="A14" s="13">
        <v>11</v>
      </c>
      <c r="B14" s="13"/>
      <c r="C14" s="14" t="s">
        <v>38</v>
      </c>
      <c r="D14" s="14" t="s">
        <v>34</v>
      </c>
      <c r="E14" s="14" t="s">
        <v>39</v>
      </c>
      <c r="F14" s="13" t="s">
        <v>21</v>
      </c>
      <c r="G14" s="13">
        <v>25</v>
      </c>
      <c r="H14" s="15">
        <v>40</v>
      </c>
      <c r="I14" s="24">
        <f t="shared" si="2"/>
        <v>1000</v>
      </c>
      <c r="J14" s="24"/>
      <c r="K14" s="24">
        <f t="shared" si="1"/>
        <v>0</v>
      </c>
      <c r="L14" s="25"/>
    </row>
    <row r="15" s="1" customFormat="1" ht="27" customHeight="1" spans="1:12">
      <c r="A15" s="13">
        <v>12</v>
      </c>
      <c r="B15" s="13"/>
      <c r="C15" s="14" t="s">
        <v>40</v>
      </c>
      <c r="D15" s="14" t="s">
        <v>34</v>
      </c>
      <c r="E15" s="14" t="s">
        <v>41</v>
      </c>
      <c r="F15" s="13" t="s">
        <v>21</v>
      </c>
      <c r="G15" s="13">
        <v>84</v>
      </c>
      <c r="H15" s="15">
        <v>0</v>
      </c>
      <c r="I15" s="24">
        <f t="shared" si="2"/>
        <v>0</v>
      </c>
      <c r="J15" s="24"/>
      <c r="K15" s="24">
        <f t="shared" si="1"/>
        <v>0</v>
      </c>
      <c r="L15" s="25"/>
    </row>
    <row r="16" s="1" customFormat="1" ht="27" customHeight="1" spans="1:12">
      <c r="A16" s="13">
        <v>13</v>
      </c>
      <c r="B16" s="13"/>
      <c r="C16" s="14" t="s">
        <v>42</v>
      </c>
      <c r="D16" s="14" t="s">
        <v>34</v>
      </c>
      <c r="E16" s="14" t="s">
        <v>43</v>
      </c>
      <c r="F16" s="13" t="s">
        <v>21</v>
      </c>
      <c r="G16" s="13">
        <v>8</v>
      </c>
      <c r="H16" s="15">
        <v>0</v>
      </c>
      <c r="I16" s="24">
        <f t="shared" si="2"/>
        <v>0</v>
      </c>
      <c r="J16" s="24"/>
      <c r="K16" s="24">
        <f t="shared" si="1"/>
        <v>0</v>
      </c>
      <c r="L16" s="25"/>
    </row>
    <row r="17" s="1" customFormat="1" ht="27" customHeight="1" spans="1:12">
      <c r="A17" s="13">
        <v>14</v>
      </c>
      <c r="B17" s="13"/>
      <c r="C17" s="14" t="s">
        <v>44</v>
      </c>
      <c r="D17" s="14" t="s">
        <v>45</v>
      </c>
      <c r="E17" s="14" t="s">
        <v>46</v>
      </c>
      <c r="F17" s="13" t="s">
        <v>18</v>
      </c>
      <c r="G17" s="13">
        <v>12000</v>
      </c>
      <c r="H17" s="15">
        <v>2</v>
      </c>
      <c r="I17" s="24">
        <f t="shared" si="2"/>
        <v>24000</v>
      </c>
      <c r="J17" s="24">
        <v>7800</v>
      </c>
      <c r="K17" s="24">
        <f t="shared" si="1"/>
        <v>15600</v>
      </c>
      <c r="L17" s="25"/>
    </row>
    <row r="18" s="1" customFormat="1" ht="27" customHeight="1" spans="1:12">
      <c r="A18" s="13">
        <v>15</v>
      </c>
      <c r="B18" s="13"/>
      <c r="C18" s="14" t="s">
        <v>47</v>
      </c>
      <c r="D18" s="14" t="s">
        <v>48</v>
      </c>
      <c r="E18" s="14" t="s">
        <v>49</v>
      </c>
      <c r="F18" s="13" t="s">
        <v>50</v>
      </c>
      <c r="G18" s="13">
        <v>1</v>
      </c>
      <c r="H18" s="15">
        <v>1200</v>
      </c>
      <c r="I18" s="24">
        <f t="shared" si="2"/>
        <v>1200</v>
      </c>
      <c r="J18" s="24">
        <v>1</v>
      </c>
      <c r="K18" s="24">
        <f t="shared" si="1"/>
        <v>1200</v>
      </c>
      <c r="L18" s="25"/>
    </row>
    <row r="19" s="1" customFormat="1" ht="27" customHeight="1" spans="1:12">
      <c r="A19" s="13">
        <v>16</v>
      </c>
      <c r="B19" s="13"/>
      <c r="C19" s="14" t="s">
        <v>51</v>
      </c>
      <c r="D19" s="14" t="s">
        <v>52</v>
      </c>
      <c r="E19" s="14" t="s">
        <v>53</v>
      </c>
      <c r="F19" s="13" t="s">
        <v>21</v>
      </c>
      <c r="G19" s="13">
        <v>20</v>
      </c>
      <c r="H19" s="15">
        <v>100</v>
      </c>
      <c r="I19" s="24">
        <f t="shared" si="2"/>
        <v>2000</v>
      </c>
      <c r="J19" s="24">
        <v>20</v>
      </c>
      <c r="K19" s="24">
        <f t="shared" si="1"/>
        <v>2000</v>
      </c>
      <c r="L19" s="25"/>
    </row>
    <row r="20" s="1" customFormat="1" ht="27" customHeight="1" spans="1:12">
      <c r="A20" s="13">
        <v>17</v>
      </c>
      <c r="B20" s="13"/>
      <c r="C20" s="14" t="s">
        <v>54</v>
      </c>
      <c r="D20" s="14" t="s">
        <v>55</v>
      </c>
      <c r="E20" s="14" t="s">
        <v>56</v>
      </c>
      <c r="F20" s="13" t="s">
        <v>21</v>
      </c>
      <c r="G20" s="13">
        <v>45</v>
      </c>
      <c r="H20" s="15">
        <v>40</v>
      </c>
      <c r="I20" s="24">
        <f t="shared" si="2"/>
        <v>1800</v>
      </c>
      <c r="J20" s="24"/>
      <c r="K20" s="24">
        <f t="shared" si="1"/>
        <v>0</v>
      </c>
      <c r="L20" s="25"/>
    </row>
    <row r="21" s="1" customFormat="1" ht="27" customHeight="1" spans="1:12">
      <c r="A21" s="13">
        <v>18</v>
      </c>
      <c r="B21" s="13"/>
      <c r="C21" s="14" t="s">
        <v>57</v>
      </c>
      <c r="D21" s="14" t="s">
        <v>58</v>
      </c>
      <c r="E21" s="14" t="s">
        <v>59</v>
      </c>
      <c r="F21" s="13" t="s">
        <v>21</v>
      </c>
      <c r="G21" s="13">
        <v>1</v>
      </c>
      <c r="H21" s="15">
        <v>200</v>
      </c>
      <c r="I21" s="24">
        <f t="shared" si="2"/>
        <v>200</v>
      </c>
      <c r="J21" s="24">
        <v>1</v>
      </c>
      <c r="K21" s="24">
        <f t="shared" si="1"/>
        <v>200</v>
      </c>
      <c r="L21" s="25"/>
    </row>
    <row r="22" s="1" customFormat="1" ht="27" customHeight="1" spans="1:12">
      <c r="A22" s="16">
        <v>19</v>
      </c>
      <c r="B22" s="16"/>
      <c r="C22" s="17" t="s">
        <v>60</v>
      </c>
      <c r="D22" s="14" t="s">
        <v>61</v>
      </c>
      <c r="E22" s="14" t="s">
        <v>62</v>
      </c>
      <c r="F22" s="16" t="s">
        <v>18</v>
      </c>
      <c r="G22" s="16">
        <v>2000</v>
      </c>
      <c r="H22" s="19">
        <v>20</v>
      </c>
      <c r="I22" s="24">
        <f t="shared" si="2"/>
        <v>40000</v>
      </c>
      <c r="J22" s="24">
        <v>2700</v>
      </c>
      <c r="K22" s="24">
        <f t="shared" si="1"/>
        <v>54000</v>
      </c>
      <c r="L22" s="28" t="s">
        <v>120</v>
      </c>
    </row>
    <row r="23" s="1" customFormat="1" ht="27" customHeight="1" spans="1:12">
      <c r="A23" s="13">
        <v>20</v>
      </c>
      <c r="B23" s="13"/>
      <c r="C23" s="14" t="s">
        <v>63</v>
      </c>
      <c r="D23" s="14" t="s">
        <v>61</v>
      </c>
      <c r="E23" s="14" t="s">
        <v>64</v>
      </c>
      <c r="F23" s="13" t="s">
        <v>18</v>
      </c>
      <c r="G23" s="13">
        <v>800</v>
      </c>
      <c r="H23" s="20">
        <v>5</v>
      </c>
      <c r="I23" s="24">
        <f t="shared" si="2"/>
        <v>4000</v>
      </c>
      <c r="J23" s="24">
        <v>1200</v>
      </c>
      <c r="K23" s="24">
        <f t="shared" si="1"/>
        <v>6000</v>
      </c>
      <c r="L23" s="29" t="s">
        <v>121</v>
      </c>
    </row>
    <row r="24" s="1" customFormat="1" ht="27" customHeight="1" spans="1:12">
      <c r="A24" s="13">
        <v>21</v>
      </c>
      <c r="B24" s="13"/>
      <c r="C24" s="14" t="s">
        <v>44</v>
      </c>
      <c r="D24" s="14" t="s">
        <v>45</v>
      </c>
      <c r="E24" s="14" t="s">
        <v>65</v>
      </c>
      <c r="F24" s="13" t="s">
        <v>18</v>
      </c>
      <c r="G24" s="13">
        <v>200</v>
      </c>
      <c r="H24" s="15">
        <v>5</v>
      </c>
      <c r="I24" s="24">
        <f t="shared" si="2"/>
        <v>1000</v>
      </c>
      <c r="J24" s="24"/>
      <c r="K24" s="24">
        <f t="shared" si="1"/>
        <v>0</v>
      </c>
      <c r="L24" s="25"/>
    </row>
    <row r="25" s="1" customFormat="1" ht="27" customHeight="1" spans="1:12">
      <c r="A25" s="13">
        <v>22</v>
      </c>
      <c r="B25" s="13"/>
      <c r="C25" s="14" t="s">
        <v>44</v>
      </c>
      <c r="D25" s="14" t="s">
        <v>45</v>
      </c>
      <c r="E25" s="14" t="s">
        <v>66</v>
      </c>
      <c r="F25" s="13" t="s">
        <v>18</v>
      </c>
      <c r="G25" s="13">
        <v>4500</v>
      </c>
      <c r="H25" s="20">
        <v>2</v>
      </c>
      <c r="I25" s="24">
        <f t="shared" si="2"/>
        <v>9000</v>
      </c>
      <c r="J25" s="24">
        <v>3000</v>
      </c>
      <c r="K25" s="24">
        <f t="shared" si="1"/>
        <v>6000</v>
      </c>
      <c r="L25" s="25"/>
    </row>
    <row r="26" s="1" customFormat="1" ht="27" customHeight="1" spans="1:12">
      <c r="A26" s="13">
        <v>23</v>
      </c>
      <c r="B26" s="13"/>
      <c r="C26" s="14" t="s">
        <v>67</v>
      </c>
      <c r="D26" s="14" t="s">
        <v>45</v>
      </c>
      <c r="E26" s="14" t="s">
        <v>68</v>
      </c>
      <c r="F26" s="13" t="s">
        <v>21</v>
      </c>
      <c r="G26" s="13">
        <f>20*2+4+3+15</f>
        <v>62</v>
      </c>
      <c r="H26" s="15">
        <v>10</v>
      </c>
      <c r="I26" s="24">
        <f t="shared" si="2"/>
        <v>620</v>
      </c>
      <c r="J26" s="24"/>
      <c r="K26" s="24">
        <f t="shared" si="1"/>
        <v>0</v>
      </c>
      <c r="L26" s="25"/>
    </row>
    <row r="27" s="1" customFormat="1" ht="27" customHeight="1" spans="1:12">
      <c r="A27" s="13">
        <v>24</v>
      </c>
      <c r="B27" s="13"/>
      <c r="C27" s="14" t="s">
        <v>69</v>
      </c>
      <c r="D27" s="14" t="s">
        <v>61</v>
      </c>
      <c r="E27" s="14" t="s">
        <v>70</v>
      </c>
      <c r="F27" s="13" t="s">
        <v>21</v>
      </c>
      <c r="G27" s="13">
        <v>2</v>
      </c>
      <c r="H27" s="15">
        <v>10</v>
      </c>
      <c r="I27" s="24">
        <f t="shared" si="2"/>
        <v>20</v>
      </c>
      <c r="J27" s="24"/>
      <c r="K27" s="24">
        <f t="shared" si="1"/>
        <v>0</v>
      </c>
      <c r="L27" s="25"/>
    </row>
    <row r="28" s="1" customFormat="1" ht="27" customHeight="1" spans="1:12">
      <c r="A28" s="13">
        <v>25</v>
      </c>
      <c r="B28" s="13"/>
      <c r="C28" s="14" t="s">
        <v>69</v>
      </c>
      <c r="D28" s="14" t="s">
        <v>61</v>
      </c>
      <c r="E28" s="14" t="s">
        <v>71</v>
      </c>
      <c r="F28" s="13" t="s">
        <v>21</v>
      </c>
      <c r="G28" s="13">
        <v>16</v>
      </c>
      <c r="H28" s="15">
        <v>10</v>
      </c>
      <c r="I28" s="24">
        <f t="shared" si="2"/>
        <v>160</v>
      </c>
      <c r="J28" s="24"/>
      <c r="K28" s="24">
        <f t="shared" si="1"/>
        <v>0</v>
      </c>
      <c r="L28" s="22"/>
    </row>
    <row r="29" s="1" customFormat="1" ht="27" customHeight="1" spans="1:12">
      <c r="A29" s="13">
        <v>26</v>
      </c>
      <c r="B29" s="13"/>
      <c r="C29" s="14" t="s">
        <v>72</v>
      </c>
      <c r="D29" s="14" t="s">
        <v>61</v>
      </c>
      <c r="E29" s="14" t="s">
        <v>73</v>
      </c>
      <c r="F29" s="13" t="s">
        <v>21</v>
      </c>
      <c r="G29" s="13">
        <v>6</v>
      </c>
      <c r="H29" s="15">
        <v>100</v>
      </c>
      <c r="I29" s="24">
        <f t="shared" si="2"/>
        <v>600</v>
      </c>
      <c r="J29" s="24">
        <v>6</v>
      </c>
      <c r="K29" s="24">
        <f t="shared" si="1"/>
        <v>600</v>
      </c>
      <c r="L29" s="22"/>
    </row>
    <row r="30" s="1" customFormat="1" ht="27" customHeight="1" spans="1:12">
      <c r="A30" s="13">
        <v>27</v>
      </c>
      <c r="B30" s="13"/>
      <c r="C30" s="14" t="s">
        <v>69</v>
      </c>
      <c r="D30" s="14" t="s">
        <v>61</v>
      </c>
      <c r="E30" s="14" t="s">
        <v>74</v>
      </c>
      <c r="F30" s="13" t="s">
        <v>21</v>
      </c>
      <c r="G30" s="13">
        <v>14</v>
      </c>
      <c r="H30" s="15">
        <v>10</v>
      </c>
      <c r="I30" s="24">
        <f t="shared" si="2"/>
        <v>140</v>
      </c>
      <c r="J30" s="24"/>
      <c r="K30" s="24">
        <f t="shared" si="1"/>
        <v>0</v>
      </c>
      <c r="L30" s="25"/>
    </row>
    <row r="31" s="1" customFormat="1" ht="27" customHeight="1" spans="1:12">
      <c r="A31" s="13">
        <v>28</v>
      </c>
      <c r="B31" s="13"/>
      <c r="C31" s="14" t="s">
        <v>69</v>
      </c>
      <c r="D31" s="14" t="s">
        <v>61</v>
      </c>
      <c r="E31" s="14" t="s">
        <v>75</v>
      </c>
      <c r="F31" s="13" t="s">
        <v>21</v>
      </c>
      <c r="G31" s="13">
        <v>14</v>
      </c>
      <c r="H31" s="15">
        <v>10</v>
      </c>
      <c r="I31" s="24">
        <f t="shared" si="2"/>
        <v>140</v>
      </c>
      <c r="J31" s="24"/>
      <c r="K31" s="24">
        <f t="shared" si="1"/>
        <v>0</v>
      </c>
      <c r="L31" s="25"/>
    </row>
    <row r="32" s="1" customFormat="1" ht="27" customHeight="1" spans="1:12">
      <c r="A32" s="13">
        <v>29</v>
      </c>
      <c r="B32" s="13"/>
      <c r="C32" s="14" t="s">
        <v>69</v>
      </c>
      <c r="D32" s="14" t="s">
        <v>61</v>
      </c>
      <c r="E32" s="14" t="s">
        <v>76</v>
      </c>
      <c r="F32" s="13" t="s">
        <v>21</v>
      </c>
      <c r="G32" s="13">
        <v>100</v>
      </c>
      <c r="H32" s="15">
        <v>10</v>
      </c>
      <c r="I32" s="24">
        <f t="shared" si="2"/>
        <v>1000</v>
      </c>
      <c r="J32" s="24"/>
      <c r="K32" s="24">
        <f t="shared" si="1"/>
        <v>0</v>
      </c>
      <c r="L32" s="25"/>
    </row>
    <row r="33" s="1" customFormat="1" ht="27" customHeight="1" spans="1:12">
      <c r="A33" s="13"/>
      <c r="B33" s="13"/>
      <c r="C33" s="14" t="s">
        <v>77</v>
      </c>
      <c r="D33" s="14"/>
      <c r="E33" s="14" t="s">
        <v>78</v>
      </c>
      <c r="F33" s="13" t="s">
        <v>79</v>
      </c>
      <c r="G33" s="13">
        <v>480</v>
      </c>
      <c r="H33" s="15">
        <v>8</v>
      </c>
      <c r="I33" s="24">
        <f t="shared" si="2"/>
        <v>3840</v>
      </c>
      <c r="J33" s="24"/>
      <c r="K33" s="24">
        <f t="shared" si="1"/>
        <v>0</v>
      </c>
      <c r="L33" s="25"/>
    </row>
    <row r="34" s="1" customFormat="1" ht="27" customHeight="1" spans="1:12">
      <c r="A34" s="13"/>
      <c r="B34" s="13"/>
      <c r="C34" s="14" t="s">
        <v>80</v>
      </c>
      <c r="D34" s="14"/>
      <c r="E34" s="14" t="s">
        <v>78</v>
      </c>
      <c r="F34" s="13" t="s">
        <v>21</v>
      </c>
      <c r="G34" s="21">
        <v>700</v>
      </c>
      <c r="H34" s="19">
        <v>108</v>
      </c>
      <c r="I34" s="24">
        <f t="shared" si="2"/>
        <v>75600</v>
      </c>
      <c r="J34" s="24">
        <v>511</v>
      </c>
      <c r="K34" s="24">
        <f t="shared" si="1"/>
        <v>55188</v>
      </c>
      <c r="L34" s="25" t="s">
        <v>122</v>
      </c>
    </row>
    <row r="35" s="1" customFormat="1" customHeight="1" spans="1:12">
      <c r="A35" s="10" t="s">
        <v>82</v>
      </c>
      <c r="B35" s="11"/>
      <c r="C35" s="10"/>
      <c r="D35" s="10"/>
      <c r="E35" s="10"/>
      <c r="F35" s="10"/>
      <c r="G35" s="10"/>
      <c r="H35" s="15"/>
      <c r="I35" s="24"/>
      <c r="J35" s="24"/>
      <c r="K35" s="24">
        <f t="shared" si="1"/>
        <v>0</v>
      </c>
      <c r="L35" s="25"/>
    </row>
    <row r="36" s="1" customFormat="1" ht="26" customHeight="1" spans="1:12">
      <c r="A36" s="13">
        <v>1</v>
      </c>
      <c r="B36" s="13" t="s">
        <v>83</v>
      </c>
      <c r="C36" s="14" t="s">
        <v>84</v>
      </c>
      <c r="D36" s="14" t="s">
        <v>85</v>
      </c>
      <c r="E36" s="14" t="s">
        <v>86</v>
      </c>
      <c r="F36" s="13" t="s">
        <v>21</v>
      </c>
      <c r="G36" s="13">
        <v>35</v>
      </c>
      <c r="H36" s="15">
        <v>200</v>
      </c>
      <c r="I36" s="24">
        <f t="shared" ref="I36:I42" si="3">H36*G36</f>
        <v>7000</v>
      </c>
      <c r="J36" s="24"/>
      <c r="K36" s="24">
        <f t="shared" si="1"/>
        <v>0</v>
      </c>
      <c r="L36" s="25"/>
    </row>
    <row r="37" s="1" customFormat="1" ht="26" customHeight="1" spans="1:12">
      <c r="A37" s="13">
        <v>2</v>
      </c>
      <c r="B37" s="13"/>
      <c r="C37" s="14" t="s">
        <v>87</v>
      </c>
      <c r="D37" s="14" t="s">
        <v>85</v>
      </c>
      <c r="E37" s="14" t="s">
        <v>88</v>
      </c>
      <c r="F37" s="13" t="s">
        <v>21</v>
      </c>
      <c r="G37" s="13">
        <v>4</v>
      </c>
      <c r="H37" s="15">
        <v>2800</v>
      </c>
      <c r="I37" s="24">
        <f t="shared" si="3"/>
        <v>11200</v>
      </c>
      <c r="J37" s="24"/>
      <c r="K37" s="24">
        <f t="shared" si="1"/>
        <v>0</v>
      </c>
      <c r="L37" s="25"/>
    </row>
    <row r="38" s="1" customFormat="1" ht="26" customHeight="1" spans="1:12">
      <c r="A38" s="13">
        <v>3</v>
      </c>
      <c r="B38" s="13"/>
      <c r="C38" s="14" t="s">
        <v>89</v>
      </c>
      <c r="D38" s="14" t="s">
        <v>45</v>
      </c>
      <c r="E38" s="14" t="s">
        <v>90</v>
      </c>
      <c r="F38" s="13" t="s">
        <v>21</v>
      </c>
      <c r="G38" s="13">
        <v>20</v>
      </c>
      <c r="H38" s="15">
        <v>10</v>
      </c>
      <c r="I38" s="24">
        <f t="shared" si="3"/>
        <v>200</v>
      </c>
      <c r="J38" s="24"/>
      <c r="K38" s="24">
        <f t="shared" si="1"/>
        <v>0</v>
      </c>
      <c r="L38" s="25"/>
    </row>
    <row r="39" s="1" customFormat="1" ht="26" customHeight="1" spans="1:12">
      <c r="A39" s="13">
        <v>4</v>
      </c>
      <c r="B39" s="13"/>
      <c r="C39" s="14" t="s">
        <v>91</v>
      </c>
      <c r="D39" s="14" t="s">
        <v>92</v>
      </c>
      <c r="E39" s="14" t="s">
        <v>93</v>
      </c>
      <c r="F39" s="13" t="s">
        <v>21</v>
      </c>
      <c r="G39" s="13">
        <v>1</v>
      </c>
      <c r="H39" s="15">
        <v>100</v>
      </c>
      <c r="I39" s="24">
        <f t="shared" si="3"/>
        <v>100</v>
      </c>
      <c r="J39" s="24"/>
      <c r="K39" s="24">
        <f t="shared" si="1"/>
        <v>0</v>
      </c>
      <c r="L39" s="25"/>
    </row>
    <row r="40" s="1" customFormat="1" ht="26" customHeight="1" spans="1:12">
      <c r="A40" s="13">
        <v>5</v>
      </c>
      <c r="B40" s="13"/>
      <c r="C40" s="14" t="s">
        <v>94</v>
      </c>
      <c r="D40" s="14" t="s">
        <v>95</v>
      </c>
      <c r="E40" s="14" t="s">
        <v>96</v>
      </c>
      <c r="F40" s="13" t="s">
        <v>21</v>
      </c>
      <c r="G40" s="13">
        <v>1</v>
      </c>
      <c r="H40" s="15">
        <v>0</v>
      </c>
      <c r="I40" s="24">
        <f t="shared" si="3"/>
        <v>0</v>
      </c>
      <c r="J40" s="24"/>
      <c r="K40" s="24">
        <f t="shared" si="1"/>
        <v>0</v>
      </c>
      <c r="L40" s="25"/>
    </row>
    <row r="41" s="1" customFormat="1" ht="26" customHeight="1" spans="1:12">
      <c r="A41" s="13">
        <v>6</v>
      </c>
      <c r="B41" s="13"/>
      <c r="C41" s="14" t="s">
        <v>97</v>
      </c>
      <c r="D41" s="14" t="s">
        <v>58</v>
      </c>
      <c r="E41" s="14" t="s">
        <v>98</v>
      </c>
      <c r="F41" s="13" t="s">
        <v>21</v>
      </c>
      <c r="G41" s="13">
        <v>35</v>
      </c>
      <c r="H41" s="15">
        <v>180</v>
      </c>
      <c r="I41" s="24">
        <f t="shared" si="3"/>
        <v>6300</v>
      </c>
      <c r="J41" s="24"/>
      <c r="K41" s="24">
        <f t="shared" si="1"/>
        <v>0</v>
      </c>
      <c r="L41" s="25"/>
    </row>
    <row r="42" s="1" customFormat="1" ht="26" customHeight="1" spans="1:12">
      <c r="A42" s="13">
        <v>7</v>
      </c>
      <c r="B42" s="13"/>
      <c r="C42" s="14" t="s">
        <v>99</v>
      </c>
      <c r="D42" s="14" t="s">
        <v>58</v>
      </c>
      <c r="E42" s="14" t="s">
        <v>100</v>
      </c>
      <c r="F42" s="13" t="s">
        <v>21</v>
      </c>
      <c r="G42" s="13">
        <v>10</v>
      </c>
      <c r="H42" s="15">
        <v>180</v>
      </c>
      <c r="I42" s="24">
        <f t="shared" si="3"/>
        <v>1800</v>
      </c>
      <c r="J42" s="24"/>
      <c r="K42" s="24">
        <f t="shared" si="1"/>
        <v>0</v>
      </c>
      <c r="L42" s="25"/>
    </row>
    <row r="43" s="1" customFormat="1" customHeight="1" spans="1:12">
      <c r="A43" s="10" t="s">
        <v>101</v>
      </c>
      <c r="B43" s="11"/>
      <c r="C43" s="10"/>
      <c r="D43" s="10"/>
      <c r="E43" s="10"/>
      <c r="F43" s="10"/>
      <c r="G43" s="10"/>
      <c r="H43" s="15"/>
      <c r="I43" s="24"/>
      <c r="J43" s="24"/>
      <c r="K43" s="24">
        <f t="shared" si="1"/>
        <v>0</v>
      </c>
      <c r="L43" s="25"/>
    </row>
    <row r="44" s="1" customFormat="1" customHeight="1" spans="1:12">
      <c r="A44" s="13">
        <v>1</v>
      </c>
      <c r="B44" s="13" t="s">
        <v>102</v>
      </c>
      <c r="C44" s="14"/>
      <c r="D44" s="14"/>
      <c r="E44" s="14"/>
      <c r="F44" s="13"/>
      <c r="G44" s="13"/>
      <c r="H44" s="22"/>
      <c r="I44" s="24"/>
      <c r="J44" s="24"/>
      <c r="K44" s="24">
        <f t="shared" si="1"/>
        <v>0</v>
      </c>
      <c r="L44" s="25"/>
    </row>
    <row r="45" s="1" customFormat="1" customHeight="1" spans="1:12">
      <c r="A45" s="13">
        <v>17</v>
      </c>
      <c r="B45" s="13"/>
      <c r="C45" s="14" t="s">
        <v>103</v>
      </c>
      <c r="D45" s="14" t="s">
        <v>52</v>
      </c>
      <c r="E45" s="14" t="s">
        <v>104</v>
      </c>
      <c r="F45" s="13" t="s">
        <v>105</v>
      </c>
      <c r="G45" s="13">
        <v>2</v>
      </c>
      <c r="H45" s="15">
        <v>100</v>
      </c>
      <c r="I45" s="24">
        <f>H45*G45</f>
        <v>200</v>
      </c>
      <c r="J45" s="24">
        <v>2</v>
      </c>
      <c r="K45" s="24">
        <f t="shared" si="1"/>
        <v>200</v>
      </c>
      <c r="L45" s="25"/>
    </row>
    <row r="46" customHeight="1" spans="8:11">
      <c r="H46" s="3" t="s">
        <v>123</v>
      </c>
      <c r="I46" s="2">
        <f>SUM(I4:I45)</f>
        <v>221520</v>
      </c>
      <c r="J46" s="2" t="s">
        <v>124</v>
      </c>
      <c r="K46" s="2">
        <f>SUM(K4:K45)</f>
        <v>152988</v>
      </c>
    </row>
    <row r="47" customHeight="1" spans="10:11">
      <c r="J47" s="30" t="s">
        <v>125</v>
      </c>
      <c r="K47" s="31">
        <f>K46*0.8</f>
        <v>122390.4</v>
      </c>
    </row>
    <row r="48" customHeight="1" spans="10:11">
      <c r="J48" s="30" t="s">
        <v>114</v>
      </c>
      <c r="K48" s="31">
        <v>20000</v>
      </c>
    </row>
    <row r="49" customHeight="1" spans="10:11">
      <c r="J49" s="2" t="s">
        <v>116</v>
      </c>
      <c r="K49" s="32">
        <f>K47-K48</f>
        <v>102390.4</v>
      </c>
    </row>
  </sheetData>
  <mergeCells count="4">
    <mergeCell ref="A1:L1"/>
    <mergeCell ref="A3:G3"/>
    <mergeCell ref="A35:G35"/>
    <mergeCell ref="A43:G43"/>
  </mergeCells>
  <printOptions horizontalCentered="1" verticalCentered="1"/>
  <pageMargins left="0.196527777777778" right="0.196527777777778" top="0.196527777777778" bottom="0.196527777777778" header="0.102083333333333" footer="0.102083333333333"/>
  <pageSetup paperSize="9" scale="5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第二次进度款</vt:lpstr>
      <vt:lpstr>第一次进度款结算单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wei.erqiang</dc:creator>
  <cp:lastModifiedBy>ζั͡ޓއއ  蛋姐</cp:lastModifiedBy>
  <dcterms:created xsi:type="dcterms:W3CDTF">2023-02-28T05:55:00Z</dcterms:created>
  <dcterms:modified xsi:type="dcterms:W3CDTF">2025-01-20T13:16:43Z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09B18C31706F44B9B743BA14D72CFA8A_13</vt:lpwstr>
  </property>
  <property fmtid="{D5CDD505-2E9C-101B-9397-08002B2CF9AE}" pid="3" name="KSOProductBuildVer">
    <vt:lpwstr>2052-12.1.0.19770</vt:lpwstr>
  </property>
  <property fmtid="{D5CDD505-2E9C-101B-9397-08002B2CF9AE}" pid="4" name="DISdDocName">
    <vt:lpwstr>BYDPRO30396088</vt:lpwstr>
  </property>
  <property fmtid="{D5CDD505-2E9C-101B-9397-08002B2CF9AE}" pid="5" name="DISProperties">
    <vt:lpwstr>DISdDocName,DIScgiUrl,DISdUser,DISdID,DISidcName,DISTaskPaneUrl</vt:lpwstr>
  </property>
  <property fmtid="{D5CDD505-2E9C-101B-9397-08002B2CF9AE}" pid="6" name="DIScgiUrl">
    <vt:lpwstr>http://10.9.38.54:16200/cs/idcplg</vt:lpwstr>
  </property>
  <property fmtid="{D5CDD505-2E9C-101B-9397-08002B2CF9AE}" pid="7" name="DISdUser">
    <vt:lpwstr>weblogic</vt:lpwstr>
  </property>
  <property fmtid="{D5CDD505-2E9C-101B-9397-08002B2CF9AE}" pid="8" name="DISdID">
    <vt:lpwstr>30678136</vt:lpwstr>
  </property>
  <property fmtid="{D5CDD505-2E9C-101B-9397-08002B2CF9AE}" pid="9" name="DISidcName">
    <vt:lpwstr>BYD_UCM</vt:lpwstr>
  </property>
  <property fmtid="{D5CDD505-2E9C-101B-9397-08002B2CF9AE}" pid="10" name="DISTaskPaneUrl">
    <vt:lpwstr>http://10.9.38.54:16200/cs/idcplg?IdcService=DESKTOP_DOC_INFO&amp;dDocName=BYDPRO30396088&amp;dID=30678136&amp;ClientControlled=DocMan,taskpane&amp;coreContentOnly=1</vt:lpwstr>
  </property>
</Properties>
</file>