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<sst xmlns="http://schemas.openxmlformats.org/spreadsheetml/2006/main" count="114" uniqueCount="84">
  <si>
    <t>贵阳二期网络通信系统集成安装工程</t>
  </si>
  <si>
    <t>编号</t>
  </si>
  <si>
    <t>物料名称</t>
  </si>
  <si>
    <t>品牌</t>
  </si>
  <si>
    <t>类型-规格</t>
  </si>
  <si>
    <t>单位</t>
  </si>
  <si>
    <t>数量</t>
  </si>
  <si>
    <t>单价
（未税）</t>
  </si>
  <si>
    <t>小计
（未税）</t>
  </si>
  <si>
    <t>验收数量</t>
  </si>
  <si>
    <t>实际施工数量</t>
  </si>
  <si>
    <t>金额</t>
  </si>
  <si>
    <t>网络配线架</t>
  </si>
  <si>
    <t>D-LINK</t>
  </si>
  <si>
    <t>24口1U标准网络配线架</t>
  </si>
  <si>
    <t>个</t>
  </si>
  <si>
    <t>网络跳线</t>
  </si>
  <si>
    <t>D-LINK
2米</t>
  </si>
  <si>
    <t>六类非屏蔽</t>
  </si>
  <si>
    <t>信息面板</t>
  </si>
  <si>
    <t>单口 86 面板_带防尘门</t>
  </si>
  <si>
    <t>网络模块</t>
  </si>
  <si>
    <t>网络模块_六类_不带防尘门</t>
  </si>
  <si>
    <t>箱</t>
  </si>
  <si>
    <t>网络水晶头</t>
  </si>
  <si>
    <t>RJ45_8 芯_千兆-六类非屏蔽型</t>
  </si>
  <si>
    <t>网线</t>
  </si>
  <si>
    <t>网线_超六类_非屏蔽 UTP_305m</t>
  </si>
  <si>
    <t>理线架</t>
  </si>
  <si>
    <t>六类金属理线架_1U</t>
  </si>
  <si>
    <t>光纤接续单元盒</t>
  </si>
  <si>
    <t>日海</t>
  </si>
  <si>
    <t>3U 带 4 个熔接盘_48 口，LC-SC</t>
  </si>
  <si>
    <t>1U 带 1 个熔接盘_12 口;LC-SC</t>
  </si>
  <si>
    <t>台</t>
  </si>
  <si>
    <t>网络机柜</t>
  </si>
  <si>
    <t>图腾 42U</t>
  </si>
  <si>
    <t>42U</t>
  </si>
  <si>
    <t>米</t>
  </si>
  <si>
    <t>图腾</t>
  </si>
  <si>
    <t>12U 壁挂式</t>
  </si>
  <si>
    <t>光纤</t>
  </si>
  <si>
    <t>烽火</t>
  </si>
  <si>
    <t>12 芯室外层绞式轻铠单模光缆</t>
  </si>
  <si>
    <t>桥架</t>
  </si>
  <si>
    <t>振明</t>
  </si>
  <si>
    <t>100*100*1.2国际桥架</t>
  </si>
  <si>
    <t>PVC线管</t>
  </si>
  <si>
    <t>联塑</t>
  </si>
  <si>
    <t>25规格线管</t>
  </si>
  <si>
    <t>机柜PDU</t>
  </si>
  <si>
    <t>威腾源</t>
  </si>
  <si>
    <t>1U 6位及以上10A带工业航空接头</t>
  </si>
  <si>
    <t>辅材及配件</t>
  </si>
  <si>
    <t>25管卡、螺丝、支架等</t>
  </si>
  <si>
    <t>芯</t>
  </si>
  <si>
    <t>光纤熔接</t>
  </si>
  <si>
    <t>人工</t>
  </si>
  <si>
    <t>人工费用</t>
  </si>
  <si>
    <t>办公室</t>
  </si>
  <si>
    <t>工厂区</t>
  </si>
  <si>
    <t>AP安装人工</t>
  </si>
  <si>
    <t>（含布线）</t>
  </si>
  <si>
    <t>凿槽及修复</t>
  </si>
  <si>
    <t>现场定制</t>
  </si>
  <si>
    <t>1、凿槽、刨沟(混凝土结构)（宽70*深70mm以内）；
2、沟槽修补 尺寸(宽70*深70mm)(限10米以内)</t>
  </si>
  <si>
    <t>批</t>
  </si>
  <si>
    <t>地面开挖及恢复</t>
  </si>
  <si>
    <t>开挖及修复(宽500*深500mm )以内，含恢复包括但不限于用于恢复的水泥、沙子等（限10米以内）</t>
  </si>
  <si>
    <t>弱电井进楼管道敷设</t>
  </si>
  <si>
    <t>管道敷设、通信手井修复，含扩孔恢复等（限10米以内）</t>
  </si>
  <si>
    <t>根</t>
  </si>
  <si>
    <t>按80%结初验款</t>
  </si>
  <si>
    <t>已付金额</t>
  </si>
  <si>
    <t>（进场款）</t>
  </si>
  <si>
    <t>本次结算</t>
  </si>
  <si>
    <t>房屋补贴：</t>
  </si>
  <si>
    <t>（实际施工两个月：8月-10月，2500*2另走报销）</t>
  </si>
  <si>
    <t>初验款</t>
  </si>
  <si>
    <t>最终验收款</t>
  </si>
  <si>
    <t>（后勤验收扣减2.7%，按初验版*0.973计算）</t>
  </si>
  <si>
    <t>质保金</t>
  </si>
  <si>
    <t>本次支付验收款</t>
  </si>
  <si>
    <t>（扣除质保金）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</si>
</sst>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/>
    <xf numFmtId="0" fontId="30" fillId="0" borderId="0"/>
    <xf numFmtId="0" fontId="7" fillId="0" borderId="0">
      <alignment vertical="center"/>
    </xf>
    <xf numFmtId="0" fontId="1" fillId="0" borderId="0"/>
    <xf numFmtId="0" fontId="29" fillId="0" borderId="0" applyProtection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176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自控部分" xfId="50"/>
    <cellStyle name="常规 2" xfId="51"/>
    <cellStyle name="常规 3" xfId="52"/>
    <cellStyle name="_ET_STYLE_NoName_00__冷冻水部分" xfId="5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461645</xdr:colOff>
      <xdr:row>1</xdr:row>
      <xdr:rowOff>134620</xdr:rowOff>
    </xdr:from>
    <xdr:to>
      <xdr:col>23</xdr:col>
      <xdr:colOff>116205</xdr:colOff>
      <xdr:row>23</xdr:row>
      <xdr:rowOff>255905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4950" y="515620"/>
          <a:ext cx="7198360" cy="888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24130</xdr:colOff>
      <xdr:row>0</xdr:row>
      <xdr:rowOff>280035</xdr:rowOff>
    </xdr:from>
    <xdr:to>
      <xdr:col>31</xdr:col>
      <xdr:colOff>52705</xdr:colOff>
      <xdr:row>18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57035" y="280035"/>
          <a:ext cx="4829175" cy="666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zoomScale="85" zoomScaleNormal="85" topLeftCell="A20" workbookViewId="0">
      <selection activeCell="G31" sqref="G31"/>
    </sheetView>
  </sheetViews>
  <sheetFormatPr defaultColWidth="9" defaultRowHeight="30" customHeight="1"/>
  <cols>
    <col min="1" max="1" width="5.625" style="1" customWidth="1"/>
    <col min="2" max="2" width="14.875" style="1" customWidth="1"/>
    <col min="3" max="3" width="9.625" style="1" customWidth="1"/>
    <col min="4" max="4" width="31.75" style="1" customWidth="1"/>
    <col min="5" max="6" width="6.625" style="1" customWidth="1"/>
    <col min="7" max="9" width="12.625" style="7" customWidth="1"/>
    <col min="10" max="10" width="13.525" style="8" customWidth="1"/>
    <col min="11" max="11" width="11.5" style="1"/>
    <col min="12" max="16384" width="9" style="1"/>
  </cols>
  <sheetData>
    <row r="1" s="1" customFormat="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8"/>
    </row>
    <row r="2" s="2" customFormat="1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7" t="s">
        <v>9</v>
      </c>
      <c r="J2" s="28" t="s">
        <v>10</v>
      </c>
      <c r="K2" s="29" t="s">
        <v>11</v>
      </c>
    </row>
    <row r="3" s="3" customFormat="1" customHeight="1" spans="1:11">
      <c r="A3" s="11">
        <v>1</v>
      </c>
      <c r="B3" s="12" t="s">
        <v>12</v>
      </c>
      <c r="C3" s="13" t="s">
        <v>13</v>
      </c>
      <c r="D3" s="12" t="s">
        <v>14</v>
      </c>
      <c r="E3" s="14" t="s">
        <v>15</v>
      </c>
      <c r="F3" s="15">
        <v>17</v>
      </c>
      <c r="G3" s="16">
        <v>5</v>
      </c>
      <c r="H3" s="17">
        <f t="shared" ref="H3:H21" si="0">F3*G3</f>
        <v>85</v>
      </c>
      <c r="I3" s="30">
        <v>15</v>
      </c>
      <c r="J3" s="15">
        <v>15</v>
      </c>
      <c r="K3" s="31">
        <f>J3*G3</f>
        <v>75</v>
      </c>
    </row>
    <row r="4" s="3" customFormat="1" customHeight="1" spans="1:11">
      <c r="A4" s="11">
        <v>2</v>
      </c>
      <c r="B4" s="12" t="s">
        <v>16</v>
      </c>
      <c r="C4" s="13" t="s">
        <v>17</v>
      </c>
      <c r="D4" s="12" t="s">
        <v>18</v>
      </c>
      <c r="E4" s="14" t="s">
        <v>15</v>
      </c>
      <c r="F4" s="15">
        <v>300</v>
      </c>
      <c r="G4" s="16"/>
      <c r="H4" s="17">
        <f t="shared" si="0"/>
        <v>0</v>
      </c>
      <c r="I4" s="30">
        <v>300</v>
      </c>
      <c r="J4" s="15"/>
      <c r="K4" s="31">
        <f t="shared" ref="K4:K25" si="1">J4*G4</f>
        <v>0</v>
      </c>
    </row>
    <row r="5" s="3" customFormat="1" customHeight="1" spans="1:11">
      <c r="A5" s="11">
        <v>3</v>
      </c>
      <c r="B5" s="12" t="s">
        <v>19</v>
      </c>
      <c r="C5" s="13" t="s">
        <v>13</v>
      </c>
      <c r="D5" s="12" t="s">
        <v>20</v>
      </c>
      <c r="E5" s="14" t="s">
        <v>15</v>
      </c>
      <c r="F5" s="18">
        <v>150</v>
      </c>
      <c r="G5" s="16"/>
      <c r="H5" s="17">
        <f t="shared" si="0"/>
        <v>0</v>
      </c>
      <c r="I5" s="30">
        <v>230</v>
      </c>
      <c r="J5" s="15"/>
      <c r="K5" s="31">
        <f t="shared" si="1"/>
        <v>0</v>
      </c>
    </row>
    <row r="6" s="3" customFormat="1" customHeight="1" spans="1:11">
      <c r="A6" s="11">
        <v>4</v>
      </c>
      <c r="B6" s="12" t="s">
        <v>21</v>
      </c>
      <c r="C6" s="13" t="s">
        <v>13</v>
      </c>
      <c r="D6" s="12" t="s">
        <v>22</v>
      </c>
      <c r="E6" s="14" t="s">
        <v>23</v>
      </c>
      <c r="F6" s="18">
        <v>150</v>
      </c>
      <c r="G6" s="16">
        <v>3</v>
      </c>
      <c r="H6" s="17">
        <f t="shared" si="0"/>
        <v>450</v>
      </c>
      <c r="I6" s="30">
        <v>230</v>
      </c>
      <c r="J6" s="15">
        <v>230</v>
      </c>
      <c r="K6" s="31">
        <f t="shared" si="1"/>
        <v>690</v>
      </c>
    </row>
    <row r="7" s="3" customFormat="1" customHeight="1" spans="1:11">
      <c r="A7" s="11">
        <v>5</v>
      </c>
      <c r="B7" s="12" t="s">
        <v>24</v>
      </c>
      <c r="C7" s="13" t="s">
        <v>13</v>
      </c>
      <c r="D7" s="12" t="s">
        <v>25</v>
      </c>
      <c r="E7" s="14" t="s">
        <v>15</v>
      </c>
      <c r="F7" s="18">
        <v>2000</v>
      </c>
      <c r="G7" s="16"/>
      <c r="H7" s="17">
        <f t="shared" si="0"/>
        <v>0</v>
      </c>
      <c r="I7" s="30">
        <v>1300</v>
      </c>
      <c r="J7" s="15"/>
      <c r="K7" s="31">
        <f t="shared" si="1"/>
        <v>0</v>
      </c>
    </row>
    <row r="8" s="3" customFormat="1" customHeight="1" spans="1:11">
      <c r="A8" s="11">
        <v>6</v>
      </c>
      <c r="B8" s="12" t="s">
        <v>26</v>
      </c>
      <c r="C8" s="13" t="s">
        <v>13</v>
      </c>
      <c r="D8" s="12" t="s">
        <v>27</v>
      </c>
      <c r="E8" s="14" t="s">
        <v>15</v>
      </c>
      <c r="F8" s="18">
        <v>120</v>
      </c>
      <c r="G8" s="19"/>
      <c r="H8" s="17">
        <f t="shared" si="0"/>
        <v>0</v>
      </c>
      <c r="I8" s="30">
        <v>113</v>
      </c>
      <c r="J8" s="15"/>
      <c r="K8" s="31">
        <f t="shared" si="1"/>
        <v>0</v>
      </c>
    </row>
    <row r="9" s="3" customFormat="1" customHeight="1" spans="1:11">
      <c r="A9" s="11">
        <v>7</v>
      </c>
      <c r="B9" s="12" t="s">
        <v>28</v>
      </c>
      <c r="C9" s="13" t="s">
        <v>13</v>
      </c>
      <c r="D9" s="12" t="s">
        <v>29</v>
      </c>
      <c r="E9" s="14" t="s">
        <v>15</v>
      </c>
      <c r="F9" s="18">
        <v>60</v>
      </c>
      <c r="G9" s="16"/>
      <c r="H9" s="17">
        <f t="shared" si="0"/>
        <v>0</v>
      </c>
      <c r="I9" s="30">
        <v>37</v>
      </c>
      <c r="J9" s="15">
        <v>37</v>
      </c>
      <c r="K9" s="31">
        <f t="shared" si="1"/>
        <v>0</v>
      </c>
    </row>
    <row r="10" s="3" customFormat="1" customHeight="1" spans="1:11">
      <c r="A10" s="11">
        <v>8</v>
      </c>
      <c r="B10" s="12" t="s">
        <v>30</v>
      </c>
      <c r="C10" s="13" t="s">
        <v>31</v>
      </c>
      <c r="D10" s="12" t="s">
        <v>32</v>
      </c>
      <c r="E10" s="14" t="s">
        <v>15</v>
      </c>
      <c r="F10" s="18">
        <v>4</v>
      </c>
      <c r="G10" s="20"/>
      <c r="H10" s="17">
        <f t="shared" si="0"/>
        <v>0</v>
      </c>
      <c r="I10" s="30">
        <v>4</v>
      </c>
      <c r="J10" s="15"/>
      <c r="K10" s="31">
        <f t="shared" si="1"/>
        <v>0</v>
      </c>
    </row>
    <row r="11" s="3" customFormat="1" customHeight="1" spans="1:11">
      <c r="A11" s="11">
        <v>9</v>
      </c>
      <c r="B11" s="12" t="s">
        <v>30</v>
      </c>
      <c r="C11" s="13" t="s">
        <v>31</v>
      </c>
      <c r="D11" s="12" t="s">
        <v>33</v>
      </c>
      <c r="E11" s="14" t="s">
        <v>34</v>
      </c>
      <c r="F11" s="18">
        <v>10</v>
      </c>
      <c r="G11" s="16"/>
      <c r="H11" s="17">
        <f t="shared" si="0"/>
        <v>0</v>
      </c>
      <c r="I11" s="30">
        <v>10</v>
      </c>
      <c r="J11" s="15"/>
      <c r="K11" s="31">
        <f t="shared" si="1"/>
        <v>0</v>
      </c>
    </row>
    <row r="12" s="3" customFormat="1" customHeight="1" spans="1:11">
      <c r="A12" s="11">
        <v>10</v>
      </c>
      <c r="B12" s="12" t="s">
        <v>35</v>
      </c>
      <c r="C12" s="13" t="s">
        <v>36</v>
      </c>
      <c r="D12" s="21" t="s">
        <v>37</v>
      </c>
      <c r="E12" s="14" t="s">
        <v>38</v>
      </c>
      <c r="F12" s="18">
        <v>7</v>
      </c>
      <c r="G12" s="16">
        <v>100</v>
      </c>
      <c r="H12" s="17">
        <f t="shared" si="0"/>
        <v>700</v>
      </c>
      <c r="I12" s="30">
        <v>7</v>
      </c>
      <c r="J12" s="15">
        <v>7</v>
      </c>
      <c r="K12" s="31">
        <f t="shared" si="1"/>
        <v>700</v>
      </c>
    </row>
    <row r="13" s="3" customFormat="1" customHeight="1" spans="1:11">
      <c r="A13" s="11">
        <v>11</v>
      </c>
      <c r="B13" s="12" t="s">
        <v>35</v>
      </c>
      <c r="C13" s="13" t="s">
        <v>39</v>
      </c>
      <c r="D13" s="12" t="s">
        <v>40</v>
      </c>
      <c r="E13" s="22" t="s">
        <v>38</v>
      </c>
      <c r="F13" s="18">
        <v>4</v>
      </c>
      <c r="G13" s="16">
        <v>100</v>
      </c>
      <c r="H13" s="17">
        <f t="shared" si="0"/>
        <v>400</v>
      </c>
      <c r="I13" s="30">
        <v>4</v>
      </c>
      <c r="J13" s="15">
        <v>4</v>
      </c>
      <c r="K13" s="31">
        <f t="shared" si="1"/>
        <v>400</v>
      </c>
    </row>
    <row r="14" s="3" customFormat="1" customHeight="1" spans="1:11">
      <c r="A14" s="11">
        <v>12</v>
      </c>
      <c r="B14" s="12" t="s">
        <v>41</v>
      </c>
      <c r="C14" s="13" t="s">
        <v>42</v>
      </c>
      <c r="D14" s="12" t="s">
        <v>43</v>
      </c>
      <c r="E14" s="23" t="s">
        <v>15</v>
      </c>
      <c r="F14" s="18">
        <v>7000</v>
      </c>
      <c r="G14" s="16">
        <v>2</v>
      </c>
      <c r="H14" s="17">
        <f t="shared" si="0"/>
        <v>14000</v>
      </c>
      <c r="I14" s="30">
        <v>5750</v>
      </c>
      <c r="J14" s="15">
        <v>5750</v>
      </c>
      <c r="K14" s="31">
        <f t="shared" si="1"/>
        <v>11500</v>
      </c>
    </row>
    <row r="15" s="3" customFormat="1" customHeight="1" spans="1:11">
      <c r="A15" s="11">
        <v>13</v>
      </c>
      <c r="B15" s="12" t="s">
        <v>44</v>
      </c>
      <c r="C15" s="13" t="s">
        <v>45</v>
      </c>
      <c r="D15" s="12" t="s">
        <v>46</v>
      </c>
      <c r="E15" s="22" t="s">
        <v>38</v>
      </c>
      <c r="F15" s="18">
        <v>100</v>
      </c>
      <c r="G15" s="19">
        <v>20</v>
      </c>
      <c r="H15" s="17">
        <f t="shared" si="0"/>
        <v>2000</v>
      </c>
      <c r="I15" s="30">
        <v>100</v>
      </c>
      <c r="J15" s="15">
        <v>100</v>
      </c>
      <c r="K15" s="31">
        <f t="shared" si="1"/>
        <v>2000</v>
      </c>
    </row>
    <row r="16" s="3" customFormat="1" customHeight="1" spans="1:11">
      <c r="A16" s="11">
        <v>14</v>
      </c>
      <c r="B16" s="12" t="s">
        <v>47</v>
      </c>
      <c r="C16" s="13" t="s">
        <v>48</v>
      </c>
      <c r="D16" s="12" t="s">
        <v>49</v>
      </c>
      <c r="E16" s="24" t="s">
        <v>38</v>
      </c>
      <c r="F16" s="25">
        <v>8000</v>
      </c>
      <c r="G16" s="26">
        <v>2</v>
      </c>
      <c r="H16" s="17">
        <f t="shared" si="0"/>
        <v>16000</v>
      </c>
      <c r="I16" s="32">
        <v>5232</v>
      </c>
      <c r="J16" s="33">
        <v>3232</v>
      </c>
      <c r="K16" s="31">
        <f t="shared" si="1"/>
        <v>6464</v>
      </c>
    </row>
    <row r="17" s="3" customFormat="1" customHeight="1" spans="1:11">
      <c r="A17" s="11">
        <v>15</v>
      </c>
      <c r="B17" s="12" t="s">
        <v>50</v>
      </c>
      <c r="C17" s="13" t="s">
        <v>51</v>
      </c>
      <c r="D17" s="12" t="s">
        <v>52</v>
      </c>
      <c r="E17" s="24" t="s">
        <v>38</v>
      </c>
      <c r="F17" s="25">
        <v>10</v>
      </c>
      <c r="G17" s="19">
        <v>40</v>
      </c>
      <c r="H17" s="17">
        <f t="shared" si="0"/>
        <v>400</v>
      </c>
      <c r="I17" s="30">
        <v>10</v>
      </c>
      <c r="J17" s="25">
        <v>10</v>
      </c>
      <c r="K17" s="31">
        <f t="shared" si="1"/>
        <v>400</v>
      </c>
    </row>
    <row r="18" s="3" customFormat="1" customHeight="1" spans="1:11">
      <c r="A18" s="11">
        <v>16</v>
      </c>
      <c r="B18" s="12" t="s">
        <v>53</v>
      </c>
      <c r="C18" s="13"/>
      <c r="D18" s="12" t="s">
        <v>54</v>
      </c>
      <c r="E18" s="24" t="s">
        <v>55</v>
      </c>
      <c r="F18" s="25">
        <v>1</v>
      </c>
      <c r="G18" s="19"/>
      <c r="H18" s="17">
        <f t="shared" si="0"/>
        <v>0</v>
      </c>
      <c r="I18" s="30">
        <v>1</v>
      </c>
      <c r="J18" s="25"/>
      <c r="K18" s="31">
        <f t="shared" si="1"/>
        <v>0</v>
      </c>
    </row>
    <row r="19" s="3" customFormat="1" customHeight="1" spans="1:11">
      <c r="A19" s="11">
        <v>17</v>
      </c>
      <c r="B19" s="12" t="s">
        <v>56</v>
      </c>
      <c r="C19" s="13" t="s">
        <v>57</v>
      </c>
      <c r="D19" s="12"/>
      <c r="E19" s="24" t="s">
        <v>15</v>
      </c>
      <c r="F19" s="25">
        <v>288</v>
      </c>
      <c r="G19" s="19">
        <v>8</v>
      </c>
      <c r="H19" s="17">
        <f t="shared" si="0"/>
        <v>2304</v>
      </c>
      <c r="I19" s="30">
        <v>276</v>
      </c>
      <c r="J19" s="25">
        <v>276</v>
      </c>
      <c r="K19" s="31">
        <f t="shared" si="1"/>
        <v>2208</v>
      </c>
    </row>
    <row r="20" s="3" customFormat="1" customHeight="1" spans="1:11">
      <c r="A20" s="11">
        <v>18</v>
      </c>
      <c r="B20" s="12" t="s">
        <v>58</v>
      </c>
      <c r="C20" s="13" t="s">
        <v>57</v>
      </c>
      <c r="D20" s="21" t="s">
        <v>59</v>
      </c>
      <c r="E20" s="24" t="s">
        <v>15</v>
      </c>
      <c r="F20" s="25">
        <v>300</v>
      </c>
      <c r="G20" s="19">
        <v>80</v>
      </c>
      <c r="H20" s="17">
        <f t="shared" si="0"/>
        <v>24000</v>
      </c>
      <c r="I20" s="30">
        <v>365</v>
      </c>
      <c r="J20" s="25">
        <v>104</v>
      </c>
      <c r="K20" s="31">
        <f t="shared" si="1"/>
        <v>8320</v>
      </c>
    </row>
    <row r="21" s="3" customFormat="1" customHeight="1" spans="1:11">
      <c r="A21" s="11"/>
      <c r="B21" s="12" t="s">
        <v>58</v>
      </c>
      <c r="C21" s="13" t="s">
        <v>57</v>
      </c>
      <c r="D21" s="21" t="s">
        <v>60</v>
      </c>
      <c r="E21" s="24" t="s">
        <v>15</v>
      </c>
      <c r="F21" s="25"/>
      <c r="G21" s="19">
        <v>108</v>
      </c>
      <c r="H21" s="17"/>
      <c r="I21" s="34"/>
      <c r="J21" s="25">
        <v>224</v>
      </c>
      <c r="K21" s="31">
        <f t="shared" si="1"/>
        <v>24192</v>
      </c>
    </row>
    <row r="22" s="3" customFormat="1" ht="45" customHeight="1" spans="1:11">
      <c r="A22" s="11">
        <v>19</v>
      </c>
      <c r="B22" s="12" t="s">
        <v>61</v>
      </c>
      <c r="C22" s="13" t="s">
        <v>57</v>
      </c>
      <c r="D22" s="21" t="s">
        <v>62</v>
      </c>
      <c r="E22" s="24" t="s">
        <v>15</v>
      </c>
      <c r="F22" s="25">
        <v>27</v>
      </c>
      <c r="G22" s="19">
        <v>200</v>
      </c>
      <c r="H22" s="17">
        <f>F22*G22</f>
        <v>5400</v>
      </c>
      <c r="I22" s="30">
        <v>37</v>
      </c>
      <c r="J22" s="25">
        <v>37</v>
      </c>
      <c r="K22" s="31">
        <f t="shared" si="1"/>
        <v>7400</v>
      </c>
    </row>
    <row r="23" s="3" customFormat="1" ht="45" customHeight="1" spans="1:11">
      <c r="A23" s="11">
        <v>20</v>
      </c>
      <c r="B23" s="12" t="s">
        <v>63</v>
      </c>
      <c r="C23" s="13" t="s">
        <v>64</v>
      </c>
      <c r="D23" s="12" t="s">
        <v>65</v>
      </c>
      <c r="E23" s="24" t="s">
        <v>66</v>
      </c>
      <c r="F23" s="25">
        <v>1</v>
      </c>
      <c r="G23" s="19"/>
      <c r="H23" s="17"/>
      <c r="I23" s="23">
        <v>1</v>
      </c>
      <c r="J23" s="25">
        <v>1</v>
      </c>
      <c r="K23" s="31">
        <f t="shared" si="1"/>
        <v>0</v>
      </c>
    </row>
    <row r="24" s="3" customFormat="1" ht="45" customHeight="1" spans="1:11">
      <c r="A24" s="11">
        <v>21</v>
      </c>
      <c r="B24" s="12" t="s">
        <v>67</v>
      </c>
      <c r="C24" s="13" t="s">
        <v>64</v>
      </c>
      <c r="D24" s="12" t="s">
        <v>68</v>
      </c>
      <c r="E24" s="24" t="s">
        <v>66</v>
      </c>
      <c r="F24" s="25">
        <v>1</v>
      </c>
      <c r="G24" s="19"/>
      <c r="H24" s="17"/>
      <c r="I24" s="23">
        <v>1</v>
      </c>
      <c r="J24" s="25">
        <v>1</v>
      </c>
      <c r="K24" s="31">
        <f t="shared" si="1"/>
        <v>0</v>
      </c>
    </row>
    <row r="25" s="3" customFormat="1" ht="45" customHeight="1" spans="1:11">
      <c r="A25" s="11">
        <v>22</v>
      </c>
      <c r="B25" s="12" t="s">
        <v>69</v>
      </c>
      <c r="C25" s="13" t="s">
        <v>64</v>
      </c>
      <c r="D25" s="12" t="s">
        <v>70</v>
      </c>
      <c r="E25" s="24" t="s">
        <v>71</v>
      </c>
      <c r="F25" s="25">
        <v>1</v>
      </c>
      <c r="G25" s="19"/>
      <c r="H25" s="17">
        <f>F25*G25</f>
        <v>0</v>
      </c>
      <c r="I25" s="23">
        <v>1</v>
      </c>
      <c r="J25" s="25">
        <v>1</v>
      </c>
      <c r="K25" s="31">
        <f t="shared" si="1"/>
        <v>0</v>
      </c>
    </row>
    <row r="26" s="4" customFormat="1" ht="26" customHeight="1" spans="8:11">
      <c r="H26" s="6">
        <f>SUM(H3:H25)</f>
        <v>65739</v>
      </c>
      <c r="I26" s="6"/>
      <c r="K26" s="6">
        <f>SUM(K3:K25)</f>
        <v>64349</v>
      </c>
    </row>
    <row r="27" s="4" customFormat="1" customHeight="1"/>
    <row r="28" s="4" customFormat="1" customHeight="1" spans="10:11">
      <c r="J28" s="6" t="s">
        <v>72</v>
      </c>
      <c r="K28" s="35">
        <f>K26*0.8</f>
        <v>51479.2</v>
      </c>
    </row>
    <row r="29" s="4" customFormat="1" customHeight="1" spans="10:12">
      <c r="J29" s="6" t="s">
        <v>73</v>
      </c>
      <c r="K29" s="4">
        <v>10000</v>
      </c>
      <c r="L29" s="4" t="s">
        <v>74</v>
      </c>
    </row>
    <row r="30" s="4" customFormat="1" customHeight="1" spans="10:11">
      <c r="J30" s="6" t="s">
        <v>75</v>
      </c>
      <c r="K30" s="35">
        <f>K28-K29</f>
        <v>41479.2</v>
      </c>
    </row>
    <row r="32" s="4" customFormat="1" customHeight="1" spans="10:12">
      <c r="J32" s="6" t="s">
        <v>76</v>
      </c>
      <c r="K32" s="4">
        <v>5000</v>
      </c>
      <c r="L32" s="4" t="s">
        <v>77</v>
      </c>
    </row>
    <row r="34" s="5" customFormat="1" customHeight="1" spans="10:12">
      <c r="J34" s="36" t="s">
        <v>78</v>
      </c>
      <c r="K34" s="37">
        <f>K26</f>
        <v>64349</v>
      </c>
      <c r="L34" s="38"/>
    </row>
    <row r="35" s="5" customFormat="1" customHeight="1" spans="10:12">
      <c r="J35" s="36" t="s">
        <v>79</v>
      </c>
      <c r="K35" s="37">
        <f>K34*0.973</f>
        <v>62611.577</v>
      </c>
      <c r="L35" s="38" t="s">
        <v>80</v>
      </c>
    </row>
    <row r="36" s="6" customFormat="1" customHeight="1" spans="10:17">
      <c r="J36" s="36" t="s">
        <v>81</v>
      </c>
      <c r="K36" s="37">
        <f>K35*0.05</f>
        <v>3130.57885</v>
      </c>
      <c r="L36" s="38"/>
      <c r="M36" s="5"/>
      <c r="N36" s="5"/>
      <c r="O36" s="5"/>
      <c r="P36" s="5"/>
      <c r="Q36" s="5"/>
    </row>
    <row r="37" customHeight="1" spans="9:15">
      <c r="I37" s="6"/>
      <c r="J37" s="36" t="s">
        <v>82</v>
      </c>
      <c r="K37" s="37">
        <f>K35-K29-K30-K36</f>
        <v>8001.79815</v>
      </c>
      <c r="L37" s="38" t="s">
        <v>83</v>
      </c>
      <c r="M37" s="5"/>
      <c r="N37" s="5"/>
      <c r="O37" s="5"/>
    </row>
  </sheetData>
  <mergeCells count="1">
    <mergeCell ref="A1:H1"/>
  </mergeCells>
  <printOptions horizontalCentered="1"/>
  <pageMargins left="0.196527777777778" right="0.196527777777778" top="0.393055555555556" bottom="0.196527777777778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2006-09-13T11:21:00Z</dcterms:created>
  <dcterms:modified xsi:type="dcterms:W3CDTF">2024-08-08T07:21:28Z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48A5594A6C7246A2BCB98CCD1C15FBB7_13</vt:lpwstr>
  </property>
  <property fmtid="{D5CDD505-2E9C-101B-9397-08002B2CF9AE}" pid="3" name="KSOProductBuildVer">
    <vt:lpwstr>2052-12.1.0.17147</vt:lpwstr>
  </property>
</Properties>
</file>