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1号" sheetId="1" r:id="rId1"/>
    <sheet name="12号" sheetId="3" r:id="rId2"/>
    <sheet name="Sheet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<sst xmlns="http://schemas.openxmlformats.org/spreadsheetml/2006/main" count="329" uniqueCount="112">
  <si>
    <t>比亚迪合肥二期11#工厂综合布线工程和单价措施项目清单</t>
  </si>
  <si>
    <t>序号</t>
  </si>
  <si>
    <t>物料名称</t>
  </si>
  <si>
    <t>类型-规格</t>
  </si>
  <si>
    <t>品牌</t>
  </si>
  <si>
    <t>单位</t>
  </si>
  <si>
    <t>数量</t>
  </si>
  <si>
    <t>施工单价</t>
  </si>
  <si>
    <t>施工金额</t>
  </si>
  <si>
    <t>进度款工程数量</t>
  </si>
  <si>
    <t>结算金额</t>
  </si>
  <si>
    <t>验收数量</t>
  </si>
  <si>
    <t>验收金额</t>
  </si>
  <si>
    <t>备注</t>
  </si>
  <si>
    <t>初验版</t>
  </si>
  <si>
    <t>六类网络模块</t>
  </si>
  <si>
    <t>六类非屏蔽信息模块</t>
  </si>
  <si>
    <t>D-LINK</t>
  </si>
  <si>
    <t>个</t>
  </si>
  <si>
    <t>单孔信息面板</t>
  </si>
  <si>
    <t>单口信息面板</t>
  </si>
  <si>
    <t>网络底盒</t>
  </si>
  <si>
    <t>86*86 PVC明装底盒</t>
  </si>
  <si>
    <t>国优</t>
  </si>
  <si>
    <t>网络跳线</t>
  </si>
  <si>
    <t>六类非屏蔽2米网络跳线</t>
  </si>
  <si>
    <t>根</t>
  </si>
  <si>
    <t>六类非屏蔽网线</t>
  </si>
  <si>
    <t>箱</t>
  </si>
  <si>
    <t>六类非屏蔽配线架</t>
  </si>
  <si>
    <t>套</t>
  </si>
  <si>
    <t>理线架</t>
  </si>
  <si>
    <t>1U 金属理线器</t>
  </si>
  <si>
    <t>条</t>
  </si>
  <si>
    <t>水晶头</t>
  </si>
  <si>
    <t>六类非屏蔽水晶头</t>
  </si>
  <si>
    <t>12芯光纤</t>
  </si>
  <si>
    <t>电信级12芯室外单模铠装光缆</t>
  </si>
  <si>
    <t>烽火</t>
  </si>
  <si>
    <t>米</t>
  </si>
  <si>
    <t>48芯光纤</t>
  </si>
  <si>
    <t>电信级48芯室外单模铠装光缆</t>
  </si>
  <si>
    <t>24口光纤配线架</t>
  </si>
  <si>
    <t>ODF-lc单模满配1U</t>
  </si>
  <si>
    <t>天诚</t>
  </si>
  <si>
    <t>48口光纤配线架</t>
  </si>
  <si>
    <t>ODF-lc单模满配</t>
  </si>
  <si>
    <t>光纤熔接</t>
  </si>
  <si>
    <t>光纤熔接（法兰、尾纤）</t>
  </si>
  <si>
    <t>人工</t>
  </si>
  <si>
    <t>芯</t>
  </si>
  <si>
    <t>无线AP</t>
  </si>
  <si>
    <t>无线AP安装，包括安装辅件</t>
  </si>
  <si>
    <t>台</t>
  </si>
  <si>
    <t>单模跳线</t>
  </si>
  <si>
    <t>LC-LC单模双芯光纤跳线10米</t>
  </si>
  <si>
    <t>对</t>
  </si>
  <si>
    <t>LC-LC单模双芯光纤跳线3米</t>
  </si>
  <si>
    <t>SC-SC 单芯光纤跳线5米</t>
  </si>
  <si>
    <t>SC UPC-LC单芯光纤跳线3米</t>
  </si>
  <si>
    <t>SC UPC-LC单芯光纤跳线5米</t>
  </si>
  <si>
    <t>壁挂式机柜</t>
  </si>
  <si>
    <t>600*600*635 12U壁挂式网络机柜，</t>
  </si>
  <si>
    <t>图腾</t>
  </si>
  <si>
    <t>网络机柜</t>
  </si>
  <si>
    <t>600*600标准42U 19英寸网络机柜，带轮及支撑脚,</t>
  </si>
  <si>
    <t>机柜PDU</t>
  </si>
  <si>
    <t>1U 6位及以上10A</t>
  </si>
  <si>
    <t>弱电走线架</t>
  </si>
  <si>
    <t>400*100mm 弱电线缆理线网格桥架</t>
  </si>
  <si>
    <t>线路点位标识</t>
  </si>
  <si>
    <t>交换机、信息点，模块，配线架，电话点标识、所有线路标识</t>
  </si>
  <si>
    <t>定制</t>
  </si>
  <si>
    <t>点</t>
  </si>
  <si>
    <t>网络信息点</t>
  </si>
  <si>
    <t>布线信息点（办公室）</t>
  </si>
  <si>
    <t>布线信息点（生产）</t>
  </si>
  <si>
    <t>PVC线槽、线管</t>
  </si>
  <si>
    <t>39*19 PVC线槽，20,25管</t>
  </si>
  <si>
    <t>KBG管</t>
  </si>
  <si>
    <t>20,25全镀锌管</t>
  </si>
  <si>
    <t>弱电水平桥架</t>
  </si>
  <si>
    <t>250*100*2.0国标 镀锌板材加强型最长6M中间加隔板</t>
  </si>
  <si>
    <t>综合布线辅助材料</t>
  </si>
  <si>
    <t>桥架安装辅件、线卡、接头、扎带等小五金</t>
  </si>
  <si>
    <t>批</t>
  </si>
  <si>
    <t>16A明装工业插头</t>
  </si>
  <si>
    <t>防水工业插头插座 16A</t>
  </si>
  <si>
    <t>机柜电源线</t>
  </si>
  <si>
    <t>RVV3*2.5 用于机柜配电</t>
  </si>
  <si>
    <t>恒飞</t>
  </si>
  <si>
    <t>机房电配电柜</t>
  </si>
  <si>
    <t>机房配电柜800*500*1600、按机柜配电需求进行设计</t>
  </si>
  <si>
    <t>UPS后备电源</t>
  </si>
  <si>
    <t>30KVA三进三出不间断后备电源系统主机，后备两小时左右，配32节12V150AH电池及电池柜组</t>
  </si>
  <si>
    <t>台达</t>
  </si>
  <si>
    <t>交换机安装</t>
  </si>
  <si>
    <t>室外管井</t>
  </si>
  <si>
    <t>部分管道，弱电井的开挖和修复</t>
  </si>
  <si>
    <t>现场定制</t>
  </si>
  <si>
    <t>项</t>
  </si>
  <si>
    <t>房租</t>
  </si>
  <si>
    <t>后勤验收预扣</t>
  </si>
  <si>
    <t>项目已验收，实际折扣3%，按此同比折让。</t>
  </si>
  <si>
    <t>房租补贴</t>
  </si>
  <si>
    <t>工程款</t>
  </si>
  <si>
    <t>按95%结算</t>
  </si>
  <si>
    <t>已付款</t>
  </si>
  <si>
    <t>本次付款</t>
  </si>
  <si>
    <t>余质保金</t>
  </si>
  <si>
    <t>比亚迪合肥二期12#工厂综合布线工程和单价措施项目清单</t>
  </si>
  <si>
    <t>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</si>
</sst>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\(0.00\)"/>
    <numFmt numFmtId="178" formatCode="0.00_ "/>
  </numFmts>
  <fonts count="49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0"/>
      <color rgb="FF000000"/>
      <name val="微软雅黑"/>
      <charset val="134"/>
    </font>
    <font>
      <b/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9"/>
      <color rgb="FF000000"/>
      <name val="宋体"/>
      <charset val="134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6"/>
      <name val="宋体"/>
      <charset val="134"/>
    </font>
    <font>
      <b/>
      <sz val="10"/>
      <name val="微软雅黑"/>
      <charset val="134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FF000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Helv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9" applyNumberFormat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6" borderId="9" applyNumberFormat="0" applyAlignment="0" applyProtection="0">
      <alignment vertical="center"/>
    </xf>
    <xf numFmtId="0" fontId="39" fillId="7" borderId="11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7" fillId="0" borderId="0" applyProtection="0"/>
    <xf numFmtId="0" fontId="48" fillId="0" borderId="0"/>
    <xf numFmtId="0" fontId="47" fillId="0" borderId="0" applyProtection="0"/>
    <xf numFmtId="0" fontId="1" fillId="0" borderId="0"/>
  </cellStyleXfs>
  <cellXfs count="8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77" fontId="11" fillId="0" borderId="1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177" fontId="10" fillId="0" borderId="5" xfId="52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left" vertical="center" wrapText="1"/>
    </xf>
    <xf numFmtId="177" fontId="3" fillId="0" borderId="1" xfId="52" applyNumberFormat="1" applyFont="1" applyFill="1" applyBorder="1" applyAlignment="1">
      <alignment horizontal="left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5" xfId="49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178" fontId="19" fillId="0" borderId="1" xfId="0" applyNumberFormat="1" applyFont="1" applyBorder="1" applyAlignment="1">
      <alignment horizontal="center" vertical="center"/>
    </xf>
    <xf numFmtId="9" fontId="19" fillId="0" borderId="1" xfId="0" applyNumberFormat="1" applyFont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21" fillId="0" borderId="0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>
      <alignment vertical="center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>
      <alignment vertical="center"/>
    </xf>
    <xf numFmtId="0" fontId="14" fillId="0" borderId="0" xfId="0" applyFont="1" applyFill="1" applyBorder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5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177" fontId="3" fillId="0" borderId="1" xfId="5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>
      <alignment vertical="center"/>
    </xf>
    <xf numFmtId="0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49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_自控部分" xfId="50"/>
    <cellStyle name="_ET_STYLE_NoName_00__冷冻水部分" xfId="51"/>
    <cellStyle name="常规 3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657225</xdr:colOff>
      <xdr:row>2</xdr:row>
      <xdr:rowOff>295275</xdr:rowOff>
    </xdr:from>
    <xdr:to>
      <xdr:col>25</xdr:col>
      <xdr:colOff>390525</xdr:colOff>
      <xdr:row>37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12650" y="752475"/>
          <a:ext cx="7277100" cy="819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0</xdr:colOff>
      <xdr:row>3</xdr:row>
      <xdr:rowOff>0</xdr:rowOff>
    </xdr:from>
    <xdr:to>
      <xdr:col>22</xdr:col>
      <xdr:colOff>295275</xdr:colOff>
      <xdr:row>31</xdr:row>
      <xdr:rowOff>200025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63425" y="927100"/>
          <a:ext cx="5095875" cy="6791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tabSelected="1" topLeftCell="A16" workbookViewId="0">
      <selection activeCell="L42" sqref="L42"/>
    </sheetView>
  </sheetViews>
  <sheetFormatPr defaultColWidth="9" defaultRowHeight="18" customHeight="1"/>
  <cols>
    <col min="1" max="1" width="5.75" style="1" customWidth="1"/>
    <col min="2" max="2" width="16.3833333333333" style="1" customWidth="1"/>
    <col min="3" max="3" width="22.8833333333333" style="1" customWidth="1"/>
    <col min="4" max="4" width="7.66666666666667" style="1" customWidth="1"/>
    <col min="5" max="5" width="7.38333333333333" style="1" customWidth="1"/>
    <col min="6" max="6" width="10.1333333333333" style="1" customWidth="1"/>
    <col min="7" max="8" width="8.13333333333333" style="1" customWidth="1"/>
    <col min="9" max="9" width="8.13333333333333" style="49" customWidth="1"/>
    <col min="10" max="10" width="10.1083333333333" style="1" customWidth="1"/>
    <col min="11" max="11" width="11.625" style="50" customWidth="1"/>
    <col min="12" max="12" width="11.625" style="51" customWidth="1"/>
    <col min="13" max="13" width="16" style="1" customWidth="1"/>
    <col min="14" max="16384" width="9" style="1"/>
  </cols>
  <sheetData>
    <row r="1" s="1" customFormat="1" customHeight="1" spans="1:12">
      <c r="A1" s="52" t="s">
        <v>0</v>
      </c>
      <c r="B1" s="52"/>
      <c r="C1" s="52"/>
      <c r="D1" s="52"/>
      <c r="E1" s="52"/>
      <c r="F1" s="52"/>
      <c r="G1" s="52"/>
      <c r="H1" s="52"/>
      <c r="I1" s="66"/>
      <c r="J1" s="52"/>
      <c r="K1" s="67"/>
      <c r="L1" s="68"/>
    </row>
    <row r="2" s="1" customFormat="1" customHeight="1" spans="1:12">
      <c r="A2" s="7"/>
      <c r="B2" s="7"/>
      <c r="C2" s="7"/>
      <c r="D2" s="7"/>
      <c r="E2" s="7"/>
      <c r="F2" s="7"/>
      <c r="G2" s="53"/>
      <c r="H2" s="53"/>
      <c r="I2" s="69"/>
      <c r="J2" s="7"/>
      <c r="K2" s="70"/>
      <c r="L2" s="71"/>
    </row>
    <row r="3" s="2" customFormat="1" ht="30" customHeight="1" spans="1:16">
      <c r="A3" s="54" t="s">
        <v>1</v>
      </c>
      <c r="B3" s="54" t="s">
        <v>2</v>
      </c>
      <c r="C3" s="54" t="s">
        <v>3</v>
      </c>
      <c r="D3" s="54" t="s">
        <v>4</v>
      </c>
      <c r="E3" s="54" t="s">
        <v>5</v>
      </c>
      <c r="F3" s="54" t="s">
        <v>6</v>
      </c>
      <c r="G3" s="55" t="s">
        <v>7</v>
      </c>
      <c r="H3" s="55" t="s">
        <v>8</v>
      </c>
      <c r="I3" s="72" t="s">
        <v>9</v>
      </c>
      <c r="J3" s="73" t="s">
        <v>10</v>
      </c>
      <c r="K3" s="74" t="s">
        <v>11</v>
      </c>
      <c r="L3" s="75" t="s">
        <v>12</v>
      </c>
      <c r="M3" s="54" t="s">
        <v>13</v>
      </c>
      <c r="P3" s="2" t="s">
        <v>14</v>
      </c>
    </row>
    <row r="4" s="3" customFormat="1" customHeight="1" spans="1:13">
      <c r="A4" s="12">
        <v>1</v>
      </c>
      <c r="B4" s="56" t="s">
        <v>15</v>
      </c>
      <c r="C4" s="57" t="s">
        <v>16</v>
      </c>
      <c r="D4" s="15" t="s">
        <v>17</v>
      </c>
      <c r="E4" s="58" t="s">
        <v>18</v>
      </c>
      <c r="F4" s="58">
        <v>20</v>
      </c>
      <c r="G4" s="58">
        <v>0</v>
      </c>
      <c r="H4" s="59">
        <v>0</v>
      </c>
      <c r="I4" s="76">
        <v>0</v>
      </c>
      <c r="J4" s="77"/>
      <c r="K4" s="78">
        <v>20</v>
      </c>
      <c r="L4" s="78">
        <f>K4*G4</f>
        <v>0</v>
      </c>
      <c r="M4" s="37"/>
    </row>
    <row r="5" s="3" customFormat="1" customHeight="1" spans="1:13">
      <c r="A5" s="12">
        <v>2</v>
      </c>
      <c r="B5" s="57" t="s">
        <v>19</v>
      </c>
      <c r="C5" s="57" t="s">
        <v>20</v>
      </c>
      <c r="D5" s="15" t="s">
        <v>17</v>
      </c>
      <c r="E5" s="58" t="s">
        <v>18</v>
      </c>
      <c r="F5" s="58">
        <v>20</v>
      </c>
      <c r="G5" s="60">
        <v>3</v>
      </c>
      <c r="H5" s="61">
        <f>F5*G5</f>
        <v>60</v>
      </c>
      <c r="I5" s="79">
        <v>20</v>
      </c>
      <c r="J5" s="61">
        <f>SUM(G5*I5)</f>
        <v>60</v>
      </c>
      <c r="K5" s="78">
        <v>20</v>
      </c>
      <c r="L5" s="78">
        <f t="shared" ref="L5:L40" si="0">K5*G5</f>
        <v>60</v>
      </c>
      <c r="M5" s="37"/>
    </row>
    <row r="6" s="3" customFormat="1" customHeight="1" spans="1:13">
      <c r="A6" s="12">
        <v>3</v>
      </c>
      <c r="B6" s="57" t="s">
        <v>21</v>
      </c>
      <c r="C6" s="57" t="s">
        <v>22</v>
      </c>
      <c r="D6" s="58" t="s">
        <v>23</v>
      </c>
      <c r="E6" s="58" t="s">
        <v>18</v>
      </c>
      <c r="F6" s="58">
        <v>20</v>
      </c>
      <c r="G6" s="58">
        <v>0</v>
      </c>
      <c r="H6" s="61">
        <f t="shared" ref="H6:H38" si="1">F6*G6</f>
        <v>0</v>
      </c>
      <c r="I6" s="76"/>
      <c r="J6" s="61">
        <f t="shared" ref="J6:J39" si="2">SUM(G6*I6)</f>
        <v>0</v>
      </c>
      <c r="K6" s="78">
        <v>20</v>
      </c>
      <c r="L6" s="78">
        <f t="shared" si="0"/>
        <v>0</v>
      </c>
      <c r="M6" s="37"/>
    </row>
    <row r="7" s="3" customFormat="1" customHeight="1" spans="1:13">
      <c r="A7" s="12">
        <v>4</v>
      </c>
      <c r="B7" s="57" t="s">
        <v>24</v>
      </c>
      <c r="C7" s="57" t="s">
        <v>25</v>
      </c>
      <c r="D7" s="15" t="s">
        <v>17</v>
      </c>
      <c r="E7" s="58" t="s">
        <v>26</v>
      </c>
      <c r="F7" s="58">
        <v>100</v>
      </c>
      <c r="G7" s="58">
        <v>5</v>
      </c>
      <c r="H7" s="61">
        <f t="shared" si="1"/>
        <v>500</v>
      </c>
      <c r="I7" s="80"/>
      <c r="J7" s="61">
        <f t="shared" si="2"/>
        <v>0</v>
      </c>
      <c r="K7" s="78">
        <v>100</v>
      </c>
      <c r="L7" s="78">
        <f t="shared" si="0"/>
        <v>500</v>
      </c>
      <c r="M7" s="81"/>
    </row>
    <row r="8" s="3" customFormat="1" customHeight="1" spans="1:13">
      <c r="A8" s="12">
        <v>5</v>
      </c>
      <c r="B8" s="57" t="s">
        <v>27</v>
      </c>
      <c r="C8" s="57" t="s">
        <v>27</v>
      </c>
      <c r="D8" s="15" t="s">
        <v>17</v>
      </c>
      <c r="E8" s="58" t="s">
        <v>28</v>
      </c>
      <c r="F8" s="58">
        <v>30</v>
      </c>
      <c r="G8" s="58">
        <v>0</v>
      </c>
      <c r="H8" s="61">
        <f t="shared" si="1"/>
        <v>0</v>
      </c>
      <c r="I8" s="76"/>
      <c r="J8" s="61">
        <f t="shared" si="2"/>
        <v>0</v>
      </c>
      <c r="K8" s="78">
        <v>30</v>
      </c>
      <c r="L8" s="78">
        <f t="shared" si="0"/>
        <v>0</v>
      </c>
      <c r="M8" s="81"/>
    </row>
    <row r="9" s="3" customFormat="1" customHeight="1" spans="1:13">
      <c r="A9" s="12">
        <v>6</v>
      </c>
      <c r="B9" s="57" t="s">
        <v>29</v>
      </c>
      <c r="C9" s="57" t="s">
        <v>29</v>
      </c>
      <c r="D9" s="15" t="s">
        <v>17</v>
      </c>
      <c r="E9" s="58" t="s">
        <v>30</v>
      </c>
      <c r="F9" s="58">
        <v>20</v>
      </c>
      <c r="G9" s="58">
        <v>5</v>
      </c>
      <c r="H9" s="61">
        <f t="shared" si="1"/>
        <v>100</v>
      </c>
      <c r="I9" s="76">
        <v>20</v>
      </c>
      <c r="J9" s="61">
        <f t="shared" si="2"/>
        <v>100</v>
      </c>
      <c r="K9" s="78">
        <v>20</v>
      </c>
      <c r="L9" s="78">
        <f t="shared" si="0"/>
        <v>100</v>
      </c>
      <c r="M9" s="81"/>
    </row>
    <row r="10" s="3" customFormat="1" customHeight="1" spans="1:13">
      <c r="A10" s="12">
        <v>7</v>
      </c>
      <c r="B10" s="57" t="s">
        <v>31</v>
      </c>
      <c r="C10" s="57" t="s">
        <v>32</v>
      </c>
      <c r="D10" s="15" t="s">
        <v>17</v>
      </c>
      <c r="E10" s="58" t="s">
        <v>33</v>
      </c>
      <c r="F10" s="58">
        <v>60</v>
      </c>
      <c r="G10" s="58">
        <v>0</v>
      </c>
      <c r="H10" s="61">
        <f t="shared" si="1"/>
        <v>0</v>
      </c>
      <c r="I10" s="76"/>
      <c r="J10" s="61">
        <f t="shared" si="2"/>
        <v>0</v>
      </c>
      <c r="K10" s="78">
        <v>60</v>
      </c>
      <c r="L10" s="78">
        <f t="shared" si="0"/>
        <v>0</v>
      </c>
      <c r="M10" s="81"/>
    </row>
    <row r="11" s="3" customFormat="1" customHeight="1" spans="1:13">
      <c r="A11" s="12">
        <v>8</v>
      </c>
      <c r="B11" s="57" t="s">
        <v>34</v>
      </c>
      <c r="C11" s="57" t="s">
        <v>35</v>
      </c>
      <c r="D11" s="15" t="s">
        <v>17</v>
      </c>
      <c r="E11" s="58" t="s">
        <v>18</v>
      </c>
      <c r="F11" s="58">
        <v>300</v>
      </c>
      <c r="G11" s="58">
        <v>0</v>
      </c>
      <c r="H11" s="61">
        <f t="shared" si="1"/>
        <v>0</v>
      </c>
      <c r="I11" s="76"/>
      <c r="J11" s="61">
        <f t="shared" si="2"/>
        <v>0</v>
      </c>
      <c r="K11" s="78">
        <v>300</v>
      </c>
      <c r="L11" s="78">
        <f t="shared" si="0"/>
        <v>0</v>
      </c>
      <c r="M11" s="81"/>
    </row>
    <row r="12" s="3" customFormat="1" customHeight="1" spans="1:13">
      <c r="A12" s="12">
        <v>9</v>
      </c>
      <c r="B12" s="57" t="s">
        <v>36</v>
      </c>
      <c r="C12" s="57" t="s">
        <v>37</v>
      </c>
      <c r="D12" s="20" t="s">
        <v>38</v>
      </c>
      <c r="E12" s="58" t="s">
        <v>39</v>
      </c>
      <c r="F12" s="58">
        <v>14000</v>
      </c>
      <c r="G12" s="58">
        <v>2</v>
      </c>
      <c r="H12" s="61">
        <f t="shared" si="1"/>
        <v>28000</v>
      </c>
      <c r="I12" s="76">
        <v>14000</v>
      </c>
      <c r="J12" s="61">
        <f t="shared" si="2"/>
        <v>28000</v>
      </c>
      <c r="K12" s="78">
        <v>14000</v>
      </c>
      <c r="L12" s="78">
        <f t="shared" si="0"/>
        <v>28000</v>
      </c>
      <c r="M12" s="81"/>
    </row>
    <row r="13" s="3" customFormat="1" customHeight="1" spans="1:13">
      <c r="A13" s="12">
        <v>10</v>
      </c>
      <c r="B13" s="57" t="s">
        <v>40</v>
      </c>
      <c r="C13" s="57" t="s">
        <v>41</v>
      </c>
      <c r="D13" s="20" t="s">
        <v>38</v>
      </c>
      <c r="E13" s="58" t="s">
        <v>39</v>
      </c>
      <c r="F13" s="58">
        <v>3000</v>
      </c>
      <c r="G13" s="58">
        <v>2</v>
      </c>
      <c r="H13" s="61">
        <f t="shared" si="1"/>
        <v>6000</v>
      </c>
      <c r="I13" s="80">
        <v>3000</v>
      </c>
      <c r="J13" s="61">
        <f t="shared" si="2"/>
        <v>6000</v>
      </c>
      <c r="K13" s="78">
        <v>3000</v>
      </c>
      <c r="L13" s="78">
        <f t="shared" si="0"/>
        <v>6000</v>
      </c>
      <c r="M13" s="81"/>
    </row>
    <row r="14" s="3" customFormat="1" customHeight="1" spans="1:13">
      <c r="A14" s="12">
        <v>11</v>
      </c>
      <c r="B14" s="57" t="s">
        <v>42</v>
      </c>
      <c r="C14" s="57" t="s">
        <v>43</v>
      </c>
      <c r="D14" s="20" t="s">
        <v>44</v>
      </c>
      <c r="E14" s="58" t="s">
        <v>18</v>
      </c>
      <c r="F14" s="58">
        <v>16</v>
      </c>
      <c r="G14" s="58">
        <v>0</v>
      </c>
      <c r="H14" s="61">
        <f t="shared" si="1"/>
        <v>0</v>
      </c>
      <c r="I14" s="80"/>
      <c r="J14" s="61">
        <f t="shared" si="2"/>
        <v>0</v>
      </c>
      <c r="K14" s="78">
        <v>16</v>
      </c>
      <c r="L14" s="78">
        <f t="shared" si="0"/>
        <v>0</v>
      </c>
      <c r="M14" s="81"/>
    </row>
    <row r="15" s="3" customFormat="1" customHeight="1" spans="1:13">
      <c r="A15" s="12">
        <v>12</v>
      </c>
      <c r="B15" s="57" t="s">
        <v>45</v>
      </c>
      <c r="C15" s="57" t="s">
        <v>46</v>
      </c>
      <c r="D15" s="20" t="s">
        <v>44</v>
      </c>
      <c r="E15" s="58" t="s">
        <v>18</v>
      </c>
      <c r="F15" s="58">
        <v>14</v>
      </c>
      <c r="G15" s="58">
        <v>0</v>
      </c>
      <c r="H15" s="61">
        <f t="shared" si="1"/>
        <v>0</v>
      </c>
      <c r="I15" s="80"/>
      <c r="J15" s="61">
        <f t="shared" si="2"/>
        <v>0</v>
      </c>
      <c r="K15" s="78">
        <v>14</v>
      </c>
      <c r="L15" s="78">
        <f t="shared" si="0"/>
        <v>0</v>
      </c>
      <c r="M15" s="81"/>
    </row>
    <row r="16" s="3" customFormat="1" customHeight="1" spans="1:13">
      <c r="A16" s="12">
        <v>13</v>
      </c>
      <c r="B16" s="57" t="s">
        <v>47</v>
      </c>
      <c r="C16" s="57" t="s">
        <v>48</v>
      </c>
      <c r="D16" s="20" t="s">
        <v>49</v>
      </c>
      <c r="E16" s="58" t="s">
        <v>50</v>
      </c>
      <c r="F16" s="58">
        <v>1008</v>
      </c>
      <c r="G16" s="58">
        <v>8</v>
      </c>
      <c r="H16" s="61">
        <f t="shared" si="1"/>
        <v>8064</v>
      </c>
      <c r="I16" s="80">
        <v>1008</v>
      </c>
      <c r="J16" s="61">
        <f t="shared" si="2"/>
        <v>8064</v>
      </c>
      <c r="K16" s="78">
        <v>1008</v>
      </c>
      <c r="L16" s="78">
        <f t="shared" si="0"/>
        <v>8064</v>
      </c>
      <c r="M16" s="81"/>
    </row>
    <row r="17" s="3" customFormat="1" customHeight="1" spans="1:13">
      <c r="A17" s="12">
        <v>14</v>
      </c>
      <c r="B17" s="57" t="s">
        <v>51</v>
      </c>
      <c r="C17" s="57" t="s">
        <v>52</v>
      </c>
      <c r="D17" s="20" t="s">
        <v>49</v>
      </c>
      <c r="E17" s="58" t="s">
        <v>53</v>
      </c>
      <c r="F17" s="58">
        <v>70</v>
      </c>
      <c r="G17" s="58">
        <v>200</v>
      </c>
      <c r="H17" s="61">
        <f t="shared" si="1"/>
        <v>14000</v>
      </c>
      <c r="I17" s="80">
        <v>76</v>
      </c>
      <c r="J17" s="61">
        <f t="shared" si="2"/>
        <v>15200</v>
      </c>
      <c r="K17" s="78">
        <v>76</v>
      </c>
      <c r="L17" s="78">
        <f t="shared" si="0"/>
        <v>15200</v>
      </c>
      <c r="M17" s="81"/>
    </row>
    <row r="18" s="3" customFormat="1" customHeight="1" spans="1:13">
      <c r="A18" s="12">
        <v>15</v>
      </c>
      <c r="B18" s="57" t="s">
        <v>54</v>
      </c>
      <c r="C18" s="57" t="s">
        <v>55</v>
      </c>
      <c r="D18" s="20" t="s">
        <v>44</v>
      </c>
      <c r="E18" s="58" t="s">
        <v>56</v>
      </c>
      <c r="F18" s="58">
        <v>20</v>
      </c>
      <c r="G18" s="58">
        <v>0</v>
      </c>
      <c r="H18" s="61">
        <f t="shared" si="1"/>
        <v>0</v>
      </c>
      <c r="I18" s="76"/>
      <c r="J18" s="61">
        <f t="shared" si="2"/>
        <v>0</v>
      </c>
      <c r="K18" s="78">
        <v>20</v>
      </c>
      <c r="L18" s="78">
        <f t="shared" si="0"/>
        <v>0</v>
      </c>
      <c r="M18" s="81"/>
    </row>
    <row r="19" s="3" customFormat="1" customHeight="1" spans="1:13">
      <c r="A19" s="12">
        <v>16</v>
      </c>
      <c r="B19" s="57" t="s">
        <v>54</v>
      </c>
      <c r="C19" s="57" t="s">
        <v>57</v>
      </c>
      <c r="D19" s="20" t="s">
        <v>44</v>
      </c>
      <c r="E19" s="58" t="s">
        <v>56</v>
      </c>
      <c r="F19" s="58">
        <v>80</v>
      </c>
      <c r="G19" s="58">
        <v>0</v>
      </c>
      <c r="H19" s="61">
        <f t="shared" si="1"/>
        <v>0</v>
      </c>
      <c r="I19" s="76"/>
      <c r="J19" s="61">
        <f t="shared" si="2"/>
        <v>0</v>
      </c>
      <c r="K19" s="78">
        <v>80</v>
      </c>
      <c r="L19" s="78">
        <f t="shared" si="0"/>
        <v>0</v>
      </c>
      <c r="M19" s="81"/>
    </row>
    <row r="20" s="3" customFormat="1" customHeight="1" spans="1:13">
      <c r="A20" s="12">
        <v>17</v>
      </c>
      <c r="B20" s="57" t="s">
        <v>54</v>
      </c>
      <c r="C20" s="57" t="s">
        <v>58</v>
      </c>
      <c r="D20" s="20" t="s">
        <v>44</v>
      </c>
      <c r="E20" s="58" t="s">
        <v>26</v>
      </c>
      <c r="F20" s="58">
        <v>20</v>
      </c>
      <c r="G20" s="58">
        <v>0</v>
      </c>
      <c r="H20" s="61">
        <f t="shared" si="1"/>
        <v>0</v>
      </c>
      <c r="I20" s="76"/>
      <c r="J20" s="61">
        <f t="shared" si="2"/>
        <v>0</v>
      </c>
      <c r="K20" s="78">
        <v>20</v>
      </c>
      <c r="L20" s="78">
        <f t="shared" si="0"/>
        <v>0</v>
      </c>
      <c r="M20" s="81"/>
    </row>
    <row r="21" s="3" customFormat="1" customHeight="1" spans="1:13">
      <c r="A21" s="12">
        <v>18</v>
      </c>
      <c r="B21" s="57" t="s">
        <v>54</v>
      </c>
      <c r="C21" s="57" t="s">
        <v>59</v>
      </c>
      <c r="D21" s="20" t="s">
        <v>44</v>
      </c>
      <c r="E21" s="58" t="s">
        <v>26</v>
      </c>
      <c r="F21" s="58">
        <v>20</v>
      </c>
      <c r="G21" s="58">
        <v>0</v>
      </c>
      <c r="H21" s="61">
        <f t="shared" si="1"/>
        <v>0</v>
      </c>
      <c r="I21" s="76"/>
      <c r="J21" s="61">
        <f t="shared" si="2"/>
        <v>0</v>
      </c>
      <c r="K21" s="78">
        <v>20</v>
      </c>
      <c r="L21" s="78">
        <f t="shared" si="0"/>
        <v>0</v>
      </c>
      <c r="M21" s="81"/>
    </row>
    <row r="22" s="3" customFormat="1" customHeight="1" spans="1:13">
      <c r="A22" s="12">
        <v>19</v>
      </c>
      <c r="B22" s="57" t="s">
        <v>54</v>
      </c>
      <c r="C22" s="57" t="s">
        <v>60</v>
      </c>
      <c r="D22" s="20" t="s">
        <v>44</v>
      </c>
      <c r="E22" s="58" t="s">
        <v>26</v>
      </c>
      <c r="F22" s="58">
        <v>20</v>
      </c>
      <c r="G22" s="58">
        <v>0</v>
      </c>
      <c r="H22" s="61">
        <f t="shared" si="1"/>
        <v>0</v>
      </c>
      <c r="I22" s="76"/>
      <c r="J22" s="61">
        <f t="shared" si="2"/>
        <v>0</v>
      </c>
      <c r="K22" s="78">
        <v>20</v>
      </c>
      <c r="L22" s="78">
        <f t="shared" si="0"/>
        <v>0</v>
      </c>
      <c r="M22" s="81"/>
    </row>
    <row r="23" s="3" customFormat="1" customHeight="1" spans="1:13">
      <c r="A23" s="12">
        <v>20</v>
      </c>
      <c r="B23" s="57" t="s">
        <v>61</v>
      </c>
      <c r="C23" s="57" t="s">
        <v>62</v>
      </c>
      <c r="D23" s="20" t="s">
        <v>63</v>
      </c>
      <c r="E23" s="58" t="s">
        <v>18</v>
      </c>
      <c r="F23" s="58">
        <v>16</v>
      </c>
      <c r="G23" s="58">
        <v>100</v>
      </c>
      <c r="H23" s="61">
        <f t="shared" si="1"/>
        <v>1600</v>
      </c>
      <c r="I23" s="76">
        <v>16</v>
      </c>
      <c r="J23" s="61">
        <f t="shared" si="2"/>
        <v>1600</v>
      </c>
      <c r="K23" s="78">
        <v>16</v>
      </c>
      <c r="L23" s="78">
        <f t="shared" si="0"/>
        <v>1600</v>
      </c>
      <c r="M23" s="81"/>
    </row>
    <row r="24" s="3" customFormat="1" customHeight="1" spans="1:13">
      <c r="A24" s="12">
        <v>21</v>
      </c>
      <c r="B24" s="57" t="s">
        <v>64</v>
      </c>
      <c r="C24" s="57" t="s">
        <v>65</v>
      </c>
      <c r="D24" s="20" t="s">
        <v>63</v>
      </c>
      <c r="E24" s="58" t="s">
        <v>18</v>
      </c>
      <c r="F24" s="58">
        <v>4</v>
      </c>
      <c r="G24" s="58">
        <v>100</v>
      </c>
      <c r="H24" s="61">
        <f t="shared" si="1"/>
        <v>400</v>
      </c>
      <c r="I24" s="76">
        <v>4</v>
      </c>
      <c r="J24" s="61">
        <f t="shared" si="2"/>
        <v>400</v>
      </c>
      <c r="K24" s="78">
        <v>4</v>
      </c>
      <c r="L24" s="78">
        <f t="shared" si="0"/>
        <v>400</v>
      </c>
      <c r="M24" s="37"/>
    </row>
    <row r="25" s="1" customFormat="1" customHeight="1" spans="1:15">
      <c r="A25" s="12">
        <v>22</v>
      </c>
      <c r="B25" s="57" t="s">
        <v>66</v>
      </c>
      <c r="C25" s="57" t="s">
        <v>67</v>
      </c>
      <c r="D25" s="58" t="s">
        <v>23</v>
      </c>
      <c r="E25" s="58" t="s">
        <v>30</v>
      </c>
      <c r="F25" s="58">
        <v>40</v>
      </c>
      <c r="G25" s="58">
        <v>40</v>
      </c>
      <c r="H25" s="61">
        <f t="shared" si="1"/>
        <v>1600</v>
      </c>
      <c r="I25" s="76">
        <v>40</v>
      </c>
      <c r="J25" s="61">
        <f t="shared" si="2"/>
        <v>1600</v>
      </c>
      <c r="K25" s="78">
        <v>40</v>
      </c>
      <c r="L25" s="78">
        <f t="shared" si="0"/>
        <v>1600</v>
      </c>
      <c r="M25" s="37"/>
      <c r="O25" s="3"/>
    </row>
    <row r="26" s="1" customFormat="1" customHeight="1" spans="1:15">
      <c r="A26" s="12">
        <v>23</v>
      </c>
      <c r="B26" s="57" t="s">
        <v>68</v>
      </c>
      <c r="C26" s="57" t="s">
        <v>69</v>
      </c>
      <c r="D26" s="58" t="s">
        <v>23</v>
      </c>
      <c r="E26" s="58" t="s">
        <v>39</v>
      </c>
      <c r="F26" s="58">
        <v>10</v>
      </c>
      <c r="G26" s="58">
        <v>0</v>
      </c>
      <c r="H26" s="61">
        <f t="shared" si="1"/>
        <v>0</v>
      </c>
      <c r="I26" s="76"/>
      <c r="J26" s="61">
        <f t="shared" si="2"/>
        <v>0</v>
      </c>
      <c r="K26" s="78">
        <v>0</v>
      </c>
      <c r="L26" s="78">
        <f t="shared" si="0"/>
        <v>0</v>
      </c>
      <c r="M26" s="37"/>
      <c r="O26" s="3"/>
    </row>
    <row r="27" customHeight="1" spans="1:15">
      <c r="A27" s="12">
        <v>24</v>
      </c>
      <c r="B27" s="57" t="s">
        <v>70</v>
      </c>
      <c r="C27" s="57" t="s">
        <v>71</v>
      </c>
      <c r="D27" s="20" t="s">
        <v>72</v>
      </c>
      <c r="E27" s="58" t="s">
        <v>73</v>
      </c>
      <c r="F27" s="58">
        <v>90</v>
      </c>
      <c r="G27" s="58">
        <v>0</v>
      </c>
      <c r="H27" s="61">
        <f t="shared" si="1"/>
        <v>0</v>
      </c>
      <c r="I27" s="76"/>
      <c r="J27" s="61">
        <f t="shared" si="2"/>
        <v>0</v>
      </c>
      <c r="K27" s="78">
        <v>150</v>
      </c>
      <c r="L27" s="78">
        <f t="shared" si="0"/>
        <v>0</v>
      </c>
      <c r="M27" s="42"/>
      <c r="O27" s="3"/>
    </row>
    <row r="28" customHeight="1" spans="1:15">
      <c r="A28" s="12">
        <v>25</v>
      </c>
      <c r="B28" s="57" t="s">
        <v>74</v>
      </c>
      <c r="C28" s="57" t="s">
        <v>75</v>
      </c>
      <c r="D28" s="20" t="s">
        <v>49</v>
      </c>
      <c r="E28" s="58" t="s">
        <v>73</v>
      </c>
      <c r="F28" s="58">
        <v>90</v>
      </c>
      <c r="G28" s="58">
        <v>80</v>
      </c>
      <c r="H28" s="61">
        <f t="shared" si="1"/>
        <v>7200</v>
      </c>
      <c r="I28" s="76">
        <v>166</v>
      </c>
      <c r="J28" s="61">
        <f t="shared" si="2"/>
        <v>13280</v>
      </c>
      <c r="K28" s="78">
        <v>42</v>
      </c>
      <c r="L28" s="78">
        <f t="shared" si="0"/>
        <v>3360</v>
      </c>
      <c r="M28" s="42"/>
      <c r="O28" s="3"/>
    </row>
    <row r="29" customHeight="1" spans="1:15">
      <c r="A29" s="12">
        <v>26</v>
      </c>
      <c r="B29" s="57" t="s">
        <v>74</v>
      </c>
      <c r="C29" s="57" t="s">
        <v>76</v>
      </c>
      <c r="D29" s="20" t="s">
        <v>49</v>
      </c>
      <c r="E29" s="58" t="s">
        <v>73</v>
      </c>
      <c r="F29" s="58">
        <v>32</v>
      </c>
      <c r="G29" s="58">
        <v>108</v>
      </c>
      <c r="H29" s="61">
        <f t="shared" si="1"/>
        <v>3456</v>
      </c>
      <c r="I29" s="76">
        <v>32</v>
      </c>
      <c r="J29" s="61">
        <f t="shared" si="2"/>
        <v>3456</v>
      </c>
      <c r="K29" s="78">
        <v>32</v>
      </c>
      <c r="L29" s="78">
        <f t="shared" si="0"/>
        <v>3456</v>
      </c>
      <c r="M29" s="42"/>
      <c r="O29" s="3"/>
    </row>
    <row r="30" customHeight="1" spans="1:15">
      <c r="A30" s="12">
        <v>27</v>
      </c>
      <c r="B30" s="57" t="s">
        <v>77</v>
      </c>
      <c r="C30" s="57" t="s">
        <v>78</v>
      </c>
      <c r="D30" s="58" t="s">
        <v>23</v>
      </c>
      <c r="E30" s="58" t="s">
        <v>39</v>
      </c>
      <c r="F30" s="58">
        <v>200</v>
      </c>
      <c r="G30" s="58">
        <v>2</v>
      </c>
      <c r="H30" s="61">
        <f t="shared" ref="H30:H39" si="3">F30*G30</f>
        <v>400</v>
      </c>
      <c r="I30" s="76">
        <v>198</v>
      </c>
      <c r="J30" s="61">
        <f t="shared" si="2"/>
        <v>396</v>
      </c>
      <c r="K30" s="78">
        <v>200</v>
      </c>
      <c r="L30" s="78">
        <f t="shared" si="0"/>
        <v>400</v>
      </c>
      <c r="M30" s="42"/>
      <c r="O30" s="3"/>
    </row>
    <row r="31" customHeight="1" spans="1:15">
      <c r="A31" s="12">
        <v>28</v>
      </c>
      <c r="B31" s="57" t="s">
        <v>79</v>
      </c>
      <c r="C31" s="57" t="s">
        <v>80</v>
      </c>
      <c r="D31" s="58" t="s">
        <v>23</v>
      </c>
      <c r="E31" s="58" t="s">
        <v>39</v>
      </c>
      <c r="F31" s="58">
        <v>700</v>
      </c>
      <c r="G31" s="58">
        <v>3</v>
      </c>
      <c r="H31" s="61">
        <f t="shared" si="3"/>
        <v>2100</v>
      </c>
      <c r="I31" s="76">
        <v>689</v>
      </c>
      <c r="J31" s="61">
        <f t="shared" si="2"/>
        <v>2067</v>
      </c>
      <c r="K31" s="78">
        <v>700</v>
      </c>
      <c r="L31" s="78">
        <f t="shared" si="0"/>
        <v>2100</v>
      </c>
      <c r="M31" s="42"/>
      <c r="O31" s="3"/>
    </row>
    <row r="32" ht="33" spans="1:15">
      <c r="A32" s="12">
        <v>29</v>
      </c>
      <c r="B32" s="57" t="s">
        <v>81</v>
      </c>
      <c r="C32" s="57" t="s">
        <v>82</v>
      </c>
      <c r="D32" s="58" t="s">
        <v>23</v>
      </c>
      <c r="E32" s="58" t="s">
        <v>39</v>
      </c>
      <c r="F32" s="58">
        <v>2900</v>
      </c>
      <c r="G32" s="58">
        <v>20</v>
      </c>
      <c r="H32" s="61">
        <f t="shared" si="3"/>
        <v>58000</v>
      </c>
      <c r="I32" s="76">
        <v>2850</v>
      </c>
      <c r="J32" s="61">
        <f t="shared" si="2"/>
        <v>57000</v>
      </c>
      <c r="K32" s="78">
        <v>2850</v>
      </c>
      <c r="L32" s="78">
        <f t="shared" si="0"/>
        <v>57000</v>
      </c>
      <c r="M32" s="42"/>
      <c r="O32" s="3"/>
    </row>
    <row r="33" customHeight="1" spans="1:15">
      <c r="A33" s="12">
        <v>30</v>
      </c>
      <c r="B33" s="57" t="s">
        <v>83</v>
      </c>
      <c r="C33" s="57" t="s">
        <v>84</v>
      </c>
      <c r="D33" s="20"/>
      <c r="E33" s="58" t="s">
        <v>85</v>
      </c>
      <c r="F33" s="58">
        <v>1</v>
      </c>
      <c r="G33" s="58">
        <v>0</v>
      </c>
      <c r="H33" s="61">
        <f t="shared" si="3"/>
        <v>0</v>
      </c>
      <c r="I33" s="76"/>
      <c r="J33" s="61">
        <f t="shared" si="2"/>
        <v>0</v>
      </c>
      <c r="K33" s="78">
        <v>1</v>
      </c>
      <c r="L33" s="78">
        <f t="shared" si="0"/>
        <v>0</v>
      </c>
      <c r="M33" s="42"/>
      <c r="O33" s="3"/>
    </row>
    <row r="34" customHeight="1" spans="1:15">
      <c r="A34" s="12">
        <v>31</v>
      </c>
      <c r="B34" s="57" t="s">
        <v>86</v>
      </c>
      <c r="C34" s="57" t="s">
        <v>87</v>
      </c>
      <c r="D34" s="58" t="s">
        <v>23</v>
      </c>
      <c r="E34" s="58" t="s">
        <v>30</v>
      </c>
      <c r="F34" s="58">
        <v>40</v>
      </c>
      <c r="G34" s="58">
        <v>0</v>
      </c>
      <c r="H34" s="61">
        <f t="shared" si="3"/>
        <v>0</v>
      </c>
      <c r="I34" s="76"/>
      <c r="J34" s="61">
        <f t="shared" si="2"/>
        <v>0</v>
      </c>
      <c r="K34" s="78">
        <v>40</v>
      </c>
      <c r="L34" s="78">
        <f t="shared" si="0"/>
        <v>0</v>
      </c>
      <c r="M34" s="42"/>
      <c r="O34" s="3"/>
    </row>
    <row r="35" customHeight="1" spans="1:15">
      <c r="A35" s="12">
        <v>32</v>
      </c>
      <c r="B35" s="57" t="s">
        <v>88</v>
      </c>
      <c r="C35" s="57" t="s">
        <v>89</v>
      </c>
      <c r="D35" s="20" t="s">
        <v>90</v>
      </c>
      <c r="E35" s="58" t="s">
        <v>39</v>
      </c>
      <c r="F35" s="58">
        <v>7000</v>
      </c>
      <c r="G35" s="58">
        <v>2</v>
      </c>
      <c r="H35" s="61">
        <f t="shared" si="3"/>
        <v>14000</v>
      </c>
      <c r="I35" s="76">
        <v>6970</v>
      </c>
      <c r="J35" s="61">
        <f t="shared" si="2"/>
        <v>13940</v>
      </c>
      <c r="K35" s="78">
        <v>7000</v>
      </c>
      <c r="L35" s="78">
        <f t="shared" si="0"/>
        <v>14000</v>
      </c>
      <c r="M35" s="42"/>
      <c r="O35" s="3"/>
    </row>
    <row r="36" customHeight="1" spans="1:15">
      <c r="A36" s="12">
        <v>33</v>
      </c>
      <c r="B36" s="57" t="s">
        <v>91</v>
      </c>
      <c r="C36" s="57" t="s">
        <v>92</v>
      </c>
      <c r="D36" s="20" t="s">
        <v>72</v>
      </c>
      <c r="E36" s="58" t="s">
        <v>30</v>
      </c>
      <c r="F36" s="58">
        <v>1</v>
      </c>
      <c r="G36" s="58">
        <v>300</v>
      </c>
      <c r="H36" s="61">
        <f t="shared" si="3"/>
        <v>300</v>
      </c>
      <c r="I36" s="76">
        <v>1</v>
      </c>
      <c r="J36" s="61">
        <f t="shared" si="2"/>
        <v>300</v>
      </c>
      <c r="K36" s="78">
        <v>1</v>
      </c>
      <c r="L36" s="78">
        <f t="shared" si="0"/>
        <v>300</v>
      </c>
      <c r="M36" s="42"/>
      <c r="O36" s="3"/>
    </row>
    <row r="37" customHeight="1" spans="1:15">
      <c r="A37" s="12">
        <v>34</v>
      </c>
      <c r="B37" s="57" t="s">
        <v>93</v>
      </c>
      <c r="C37" s="57" t="s">
        <v>94</v>
      </c>
      <c r="D37" s="20" t="s">
        <v>95</v>
      </c>
      <c r="E37" s="58" t="s">
        <v>30</v>
      </c>
      <c r="F37" s="58">
        <v>1</v>
      </c>
      <c r="G37" s="58">
        <v>800</v>
      </c>
      <c r="H37" s="61">
        <f t="shared" si="3"/>
        <v>800</v>
      </c>
      <c r="I37" s="76">
        <v>1</v>
      </c>
      <c r="J37" s="61">
        <f t="shared" si="2"/>
        <v>800</v>
      </c>
      <c r="K37" s="78">
        <v>1</v>
      </c>
      <c r="L37" s="78">
        <f t="shared" si="0"/>
        <v>800</v>
      </c>
      <c r="M37" s="42"/>
      <c r="O37" s="3"/>
    </row>
    <row r="38" customHeight="1" spans="1:15">
      <c r="A38" s="12">
        <v>35</v>
      </c>
      <c r="B38" s="57" t="s">
        <v>96</v>
      </c>
      <c r="C38" s="57"/>
      <c r="D38" s="20"/>
      <c r="E38" s="58" t="s">
        <v>53</v>
      </c>
      <c r="F38" s="58">
        <v>18</v>
      </c>
      <c r="G38" s="58">
        <v>40</v>
      </c>
      <c r="H38" s="61">
        <f t="shared" si="3"/>
        <v>720</v>
      </c>
      <c r="I38" s="76">
        <v>18</v>
      </c>
      <c r="J38" s="61">
        <f t="shared" si="2"/>
        <v>720</v>
      </c>
      <c r="K38" s="78">
        <v>1</v>
      </c>
      <c r="L38" s="78">
        <f t="shared" si="0"/>
        <v>40</v>
      </c>
      <c r="M38" s="42"/>
      <c r="O38" s="3"/>
    </row>
    <row r="39" customHeight="1" spans="1:13">
      <c r="A39" s="12">
        <v>36</v>
      </c>
      <c r="B39" s="62" t="s">
        <v>97</v>
      </c>
      <c r="C39" s="62" t="s">
        <v>98</v>
      </c>
      <c r="D39" s="23" t="s">
        <v>99</v>
      </c>
      <c r="E39" s="63" t="s">
        <v>100</v>
      </c>
      <c r="F39" s="63">
        <v>1</v>
      </c>
      <c r="G39" s="63"/>
      <c r="H39" s="64">
        <f t="shared" si="3"/>
        <v>0</v>
      </c>
      <c r="I39" s="82"/>
      <c r="J39" s="64">
        <f t="shared" si="2"/>
        <v>0</v>
      </c>
      <c r="K39" s="83"/>
      <c r="L39" s="78">
        <f t="shared" si="0"/>
        <v>0</v>
      </c>
      <c r="M39" s="44"/>
    </row>
    <row r="40" customHeight="1" spans="1:13">
      <c r="A40" s="12">
        <v>37</v>
      </c>
      <c r="B40" s="37" t="s">
        <v>101</v>
      </c>
      <c r="C40" s="37"/>
      <c r="D40" s="37"/>
      <c r="E40" s="37"/>
      <c r="F40" s="37"/>
      <c r="G40" s="37"/>
      <c r="H40" s="37">
        <v>5000</v>
      </c>
      <c r="I40" s="84"/>
      <c r="J40" s="37">
        <v>5000</v>
      </c>
      <c r="K40" s="85">
        <v>1</v>
      </c>
      <c r="L40" s="86">
        <v>5000</v>
      </c>
      <c r="M40" s="42"/>
    </row>
    <row r="41" ht="25" customHeight="1" spans="8:12">
      <c r="H41" s="65">
        <f>SUM(H4:H40)</f>
        <v>152300</v>
      </c>
      <c r="J41" s="65">
        <f>SUM(J4:J40)</f>
        <v>157983</v>
      </c>
      <c r="L41" s="51">
        <f>SUM(L4:L39)</f>
        <v>142980</v>
      </c>
    </row>
    <row r="43" customHeight="1" spans="11:13">
      <c r="K43" s="46" t="s">
        <v>102</v>
      </c>
      <c r="L43" s="87">
        <f>L41*0.03</f>
        <v>4289.4</v>
      </c>
      <c r="M43" s="1" t="s">
        <v>103</v>
      </c>
    </row>
    <row r="44" customHeight="1" spans="11:12">
      <c r="K44" s="46" t="s">
        <v>104</v>
      </c>
      <c r="L44" s="87">
        <v>5000</v>
      </c>
    </row>
    <row r="45" customHeight="1" spans="11:12">
      <c r="K45" s="46" t="s">
        <v>105</v>
      </c>
      <c r="L45" s="87">
        <f>L41-L43+L44</f>
        <v>143690.6</v>
      </c>
    </row>
    <row r="46" customHeight="1" spans="11:12">
      <c r="K46" s="48" t="s">
        <v>106</v>
      </c>
      <c r="L46" s="87">
        <f>L45*0.95</f>
        <v>136506.07</v>
      </c>
    </row>
    <row r="47" customHeight="1" spans="11:12">
      <c r="K47" s="46" t="s">
        <v>107</v>
      </c>
      <c r="L47" s="87">
        <f>20000+79371.2</f>
        <v>99371.2</v>
      </c>
    </row>
    <row r="48" customHeight="1" spans="11:12">
      <c r="K48" s="46" t="s">
        <v>108</v>
      </c>
      <c r="L48" s="87">
        <f>L46-L47</f>
        <v>37134.87</v>
      </c>
    </row>
    <row r="49" customHeight="1" spans="11:12">
      <c r="K49" s="46" t="s">
        <v>109</v>
      </c>
      <c r="L49" s="87">
        <f>L45*0.05</f>
        <v>7184.53</v>
      </c>
    </row>
  </sheetData>
  <mergeCells count="1">
    <mergeCell ref="A1:L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"/>
  <sheetViews>
    <sheetView workbookViewId="0">
      <selection activeCell="P3" sqref="P3"/>
    </sheetView>
  </sheetViews>
  <sheetFormatPr defaultColWidth="9" defaultRowHeight="18" customHeight="1"/>
  <cols>
    <col min="1" max="1" width="4.8" style="1" customWidth="1"/>
    <col min="2" max="2" width="18.7" style="1" customWidth="1"/>
    <col min="3" max="3" width="24.5" style="1" customWidth="1"/>
    <col min="4" max="4" width="14.5" style="1" customWidth="1"/>
    <col min="5" max="5" width="5.3" style="1" customWidth="1"/>
    <col min="6" max="6" width="8.5" style="1" customWidth="1"/>
    <col min="7" max="7" width="7.5" style="1" customWidth="1"/>
    <col min="8" max="8" width="8.3" style="4" customWidth="1"/>
    <col min="9" max="9" width="6.2" style="5" customWidth="1"/>
    <col min="10" max="10" width="8.125" style="4" customWidth="1"/>
    <col min="11" max="12" width="13.75" style="6" customWidth="1"/>
    <col min="13" max="13" width="7.7" style="1" customWidth="1"/>
    <col min="14" max="16384" width="9" style="1"/>
  </cols>
  <sheetData>
    <row r="1" s="1" customFormat="1" ht="25" customHeight="1" spans="1:12">
      <c r="A1" s="7" t="s">
        <v>110</v>
      </c>
      <c r="B1" s="7"/>
      <c r="C1" s="7"/>
      <c r="D1" s="7"/>
      <c r="E1" s="7"/>
      <c r="F1" s="7"/>
      <c r="G1" s="7"/>
      <c r="H1" s="8"/>
      <c r="I1" s="29"/>
      <c r="J1" s="8"/>
      <c r="K1" s="30"/>
      <c r="L1" s="30"/>
    </row>
    <row r="2" s="2" customFormat="1" ht="30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31" t="s">
        <v>9</v>
      </c>
      <c r="J2" s="32" t="s">
        <v>10</v>
      </c>
      <c r="K2" s="33" t="s">
        <v>11</v>
      </c>
      <c r="L2" s="33" t="s">
        <v>111</v>
      </c>
      <c r="M2" s="9" t="s">
        <v>13</v>
      </c>
    </row>
    <row r="3" s="3" customFormat="1" customHeight="1" spans="1:16">
      <c r="A3" s="12">
        <v>1</v>
      </c>
      <c r="B3" s="13" t="s">
        <v>15</v>
      </c>
      <c r="C3" s="14" t="s">
        <v>16</v>
      </c>
      <c r="D3" s="15" t="s">
        <v>17</v>
      </c>
      <c r="E3" s="16" t="s">
        <v>18</v>
      </c>
      <c r="F3" s="16">
        <v>40</v>
      </c>
      <c r="G3" s="16"/>
      <c r="H3" s="17"/>
      <c r="I3" s="34"/>
      <c r="J3" s="35"/>
      <c r="K3" s="36">
        <v>40</v>
      </c>
      <c r="L3" s="36">
        <f>K3*G3</f>
        <v>0</v>
      </c>
      <c r="M3" s="37"/>
      <c r="P3" s="3" t="s">
        <v>14</v>
      </c>
    </row>
    <row r="4" s="3" customFormat="1" customHeight="1" spans="1:13">
      <c r="A4" s="12">
        <v>2</v>
      </c>
      <c r="B4" s="14" t="s">
        <v>19</v>
      </c>
      <c r="C4" s="14" t="s">
        <v>20</v>
      </c>
      <c r="D4" s="15" t="s">
        <v>17</v>
      </c>
      <c r="E4" s="16" t="s">
        <v>18</v>
      </c>
      <c r="F4" s="16">
        <v>40</v>
      </c>
      <c r="G4" s="18">
        <v>3</v>
      </c>
      <c r="H4" s="19">
        <f t="shared" ref="H4:H38" si="0">F4*G4</f>
        <v>120</v>
      </c>
      <c r="I4" s="38">
        <v>35</v>
      </c>
      <c r="J4" s="19">
        <f t="shared" ref="J4:J38" si="1">SUM(G4*I4)</f>
        <v>105</v>
      </c>
      <c r="K4" s="39">
        <v>40</v>
      </c>
      <c r="L4" s="36">
        <f t="shared" ref="L4:L39" si="2">K4*G4</f>
        <v>120</v>
      </c>
      <c r="M4" s="37"/>
    </row>
    <row r="5" s="3" customFormat="1" customHeight="1" spans="1:13">
      <c r="A5" s="12">
        <v>3</v>
      </c>
      <c r="B5" s="14" t="s">
        <v>21</v>
      </c>
      <c r="C5" s="14" t="s">
        <v>22</v>
      </c>
      <c r="D5" s="16" t="s">
        <v>23</v>
      </c>
      <c r="E5" s="16" t="s">
        <v>18</v>
      </c>
      <c r="F5" s="16">
        <v>40</v>
      </c>
      <c r="G5" s="16">
        <v>0</v>
      </c>
      <c r="H5" s="19">
        <f t="shared" si="0"/>
        <v>0</v>
      </c>
      <c r="I5" s="34"/>
      <c r="J5" s="19">
        <f t="shared" si="1"/>
        <v>0</v>
      </c>
      <c r="K5" s="39">
        <v>40</v>
      </c>
      <c r="L5" s="36">
        <f t="shared" si="2"/>
        <v>0</v>
      </c>
      <c r="M5" s="37"/>
    </row>
    <row r="6" s="3" customFormat="1" customHeight="1" spans="1:13">
      <c r="A6" s="12">
        <v>4</v>
      </c>
      <c r="B6" s="14" t="s">
        <v>24</v>
      </c>
      <c r="C6" s="14" t="s">
        <v>25</v>
      </c>
      <c r="D6" s="15" t="s">
        <v>17</v>
      </c>
      <c r="E6" s="16" t="s">
        <v>26</v>
      </c>
      <c r="F6" s="16">
        <v>95</v>
      </c>
      <c r="G6" s="16">
        <v>5</v>
      </c>
      <c r="H6" s="19">
        <f t="shared" si="0"/>
        <v>475</v>
      </c>
      <c r="I6" s="40"/>
      <c r="J6" s="19">
        <f t="shared" si="1"/>
        <v>0</v>
      </c>
      <c r="K6" s="39">
        <v>95</v>
      </c>
      <c r="L6" s="36">
        <f t="shared" si="2"/>
        <v>475</v>
      </c>
      <c r="M6" s="41"/>
    </row>
    <row r="7" s="3" customFormat="1" customHeight="1" spans="1:13">
      <c r="A7" s="12">
        <v>5</v>
      </c>
      <c r="B7" s="14" t="s">
        <v>27</v>
      </c>
      <c r="C7" s="14" t="s">
        <v>27</v>
      </c>
      <c r="D7" s="15" t="s">
        <v>17</v>
      </c>
      <c r="E7" s="16" t="s">
        <v>28</v>
      </c>
      <c r="F7" s="16">
        <v>30</v>
      </c>
      <c r="G7" s="16">
        <v>0</v>
      </c>
      <c r="H7" s="19">
        <f t="shared" si="0"/>
        <v>0</v>
      </c>
      <c r="I7" s="34"/>
      <c r="J7" s="19">
        <f t="shared" si="1"/>
        <v>0</v>
      </c>
      <c r="K7" s="39">
        <v>30</v>
      </c>
      <c r="L7" s="36">
        <f t="shared" si="2"/>
        <v>0</v>
      </c>
      <c r="M7" s="41"/>
    </row>
    <row r="8" s="3" customFormat="1" customHeight="1" spans="1:13">
      <c r="A8" s="12">
        <v>6</v>
      </c>
      <c r="B8" s="14" t="s">
        <v>29</v>
      </c>
      <c r="C8" s="14" t="s">
        <v>29</v>
      </c>
      <c r="D8" s="15" t="s">
        <v>17</v>
      </c>
      <c r="E8" s="16" t="s">
        <v>30</v>
      </c>
      <c r="F8" s="16">
        <v>15</v>
      </c>
      <c r="G8" s="16">
        <v>5</v>
      </c>
      <c r="H8" s="19">
        <f t="shared" si="0"/>
        <v>75</v>
      </c>
      <c r="I8" s="34"/>
      <c r="J8" s="19">
        <f t="shared" si="1"/>
        <v>0</v>
      </c>
      <c r="K8" s="39">
        <v>15</v>
      </c>
      <c r="L8" s="36">
        <f t="shared" si="2"/>
        <v>75</v>
      </c>
      <c r="M8" s="41"/>
    </row>
    <row r="9" s="3" customFormat="1" customHeight="1" spans="1:13">
      <c r="A9" s="12">
        <v>7</v>
      </c>
      <c r="B9" s="14" t="s">
        <v>31</v>
      </c>
      <c r="C9" s="14" t="s">
        <v>32</v>
      </c>
      <c r="D9" s="15" t="s">
        <v>17</v>
      </c>
      <c r="E9" s="16" t="s">
        <v>33</v>
      </c>
      <c r="F9" s="16">
        <v>50</v>
      </c>
      <c r="G9" s="16">
        <v>5</v>
      </c>
      <c r="H9" s="19">
        <f t="shared" si="0"/>
        <v>250</v>
      </c>
      <c r="I9" s="34"/>
      <c r="J9" s="19">
        <f t="shared" si="1"/>
        <v>0</v>
      </c>
      <c r="K9" s="39">
        <v>50</v>
      </c>
      <c r="L9" s="36">
        <f t="shared" si="2"/>
        <v>250</v>
      </c>
      <c r="M9" s="41"/>
    </row>
    <row r="10" s="3" customFormat="1" customHeight="1" spans="1:13">
      <c r="A10" s="12">
        <v>8</v>
      </c>
      <c r="B10" s="14" t="s">
        <v>34</v>
      </c>
      <c r="C10" s="14" t="s">
        <v>35</v>
      </c>
      <c r="D10" s="15" t="s">
        <v>17</v>
      </c>
      <c r="E10" s="16" t="s">
        <v>18</v>
      </c>
      <c r="F10" s="16">
        <v>300</v>
      </c>
      <c r="G10" s="16">
        <v>0</v>
      </c>
      <c r="H10" s="19">
        <f t="shared" si="0"/>
        <v>0</v>
      </c>
      <c r="I10" s="34"/>
      <c r="J10" s="19">
        <f t="shared" si="1"/>
        <v>0</v>
      </c>
      <c r="K10" s="39">
        <v>300</v>
      </c>
      <c r="L10" s="36">
        <f t="shared" si="2"/>
        <v>0</v>
      </c>
      <c r="M10" s="41"/>
    </row>
    <row r="11" s="3" customFormat="1" customHeight="1" spans="1:13">
      <c r="A11" s="12">
        <v>9</v>
      </c>
      <c r="B11" s="14" t="s">
        <v>36</v>
      </c>
      <c r="C11" s="14" t="s">
        <v>37</v>
      </c>
      <c r="D11" s="20" t="s">
        <v>38</v>
      </c>
      <c r="E11" s="16" t="s">
        <v>39</v>
      </c>
      <c r="F11" s="16">
        <v>8000</v>
      </c>
      <c r="G11" s="16">
        <v>2</v>
      </c>
      <c r="H11" s="19">
        <f t="shared" si="0"/>
        <v>16000</v>
      </c>
      <c r="I11" s="34">
        <v>7956</v>
      </c>
      <c r="J11" s="19">
        <f t="shared" si="1"/>
        <v>15912</v>
      </c>
      <c r="K11" s="39">
        <v>8000</v>
      </c>
      <c r="L11" s="36">
        <f t="shared" si="2"/>
        <v>16000</v>
      </c>
      <c r="M11" s="41"/>
    </row>
    <row r="12" s="3" customFormat="1" customHeight="1" spans="1:13">
      <c r="A12" s="12">
        <v>10</v>
      </c>
      <c r="B12" s="14" t="s">
        <v>40</v>
      </c>
      <c r="C12" s="14" t="s">
        <v>41</v>
      </c>
      <c r="D12" s="20" t="s">
        <v>38</v>
      </c>
      <c r="E12" s="16" t="s">
        <v>39</v>
      </c>
      <c r="F12" s="16">
        <v>3000</v>
      </c>
      <c r="G12" s="16">
        <v>2</v>
      </c>
      <c r="H12" s="19">
        <f t="shared" si="0"/>
        <v>6000</v>
      </c>
      <c r="I12" s="40">
        <v>3000</v>
      </c>
      <c r="J12" s="19">
        <f t="shared" si="1"/>
        <v>6000</v>
      </c>
      <c r="K12" s="39">
        <v>3000</v>
      </c>
      <c r="L12" s="36">
        <f t="shared" si="2"/>
        <v>6000</v>
      </c>
      <c r="M12" s="41"/>
    </row>
    <row r="13" s="3" customFormat="1" customHeight="1" spans="1:13">
      <c r="A13" s="12">
        <v>11</v>
      </c>
      <c r="B13" s="14" t="s">
        <v>42</v>
      </c>
      <c r="C13" s="14" t="s">
        <v>43</v>
      </c>
      <c r="D13" s="20" t="s">
        <v>44</v>
      </c>
      <c r="E13" s="16" t="s">
        <v>18</v>
      </c>
      <c r="F13" s="16">
        <v>11</v>
      </c>
      <c r="G13" s="16">
        <v>5</v>
      </c>
      <c r="H13" s="19">
        <f t="shared" si="0"/>
        <v>55</v>
      </c>
      <c r="I13" s="40"/>
      <c r="J13" s="19">
        <f t="shared" si="1"/>
        <v>0</v>
      </c>
      <c r="K13" s="39">
        <v>11</v>
      </c>
      <c r="L13" s="36">
        <f t="shared" si="2"/>
        <v>55</v>
      </c>
      <c r="M13" s="41"/>
    </row>
    <row r="14" s="3" customFormat="1" customHeight="1" spans="1:13">
      <c r="A14" s="12">
        <v>12</v>
      </c>
      <c r="B14" s="14" t="s">
        <v>45</v>
      </c>
      <c r="C14" s="14" t="s">
        <v>46</v>
      </c>
      <c r="D14" s="20" t="s">
        <v>44</v>
      </c>
      <c r="E14" s="16" t="s">
        <v>18</v>
      </c>
      <c r="F14" s="16">
        <v>12</v>
      </c>
      <c r="G14" s="16">
        <v>5</v>
      </c>
      <c r="H14" s="19">
        <f t="shared" si="0"/>
        <v>60</v>
      </c>
      <c r="I14" s="40"/>
      <c r="J14" s="19">
        <f t="shared" si="1"/>
        <v>0</v>
      </c>
      <c r="K14" s="39">
        <v>12</v>
      </c>
      <c r="L14" s="36">
        <f t="shared" si="2"/>
        <v>60</v>
      </c>
      <c r="M14" s="41"/>
    </row>
    <row r="15" s="3" customFormat="1" customHeight="1" spans="1:13">
      <c r="A15" s="12">
        <v>13</v>
      </c>
      <c r="B15" s="14" t="s">
        <v>47</v>
      </c>
      <c r="C15" s="14" t="s">
        <v>48</v>
      </c>
      <c r="D15" s="20" t="s">
        <v>49</v>
      </c>
      <c r="E15" s="16" t="s">
        <v>50</v>
      </c>
      <c r="F15" s="16">
        <v>768</v>
      </c>
      <c r="G15" s="16">
        <v>8</v>
      </c>
      <c r="H15" s="19">
        <f t="shared" si="0"/>
        <v>6144</v>
      </c>
      <c r="I15" s="40">
        <v>768</v>
      </c>
      <c r="J15" s="19">
        <f t="shared" si="1"/>
        <v>6144</v>
      </c>
      <c r="K15" s="39">
        <v>768</v>
      </c>
      <c r="L15" s="36">
        <f t="shared" si="2"/>
        <v>6144</v>
      </c>
      <c r="M15" s="41"/>
    </row>
    <row r="16" s="3" customFormat="1" customHeight="1" spans="1:13">
      <c r="A16" s="12">
        <v>14</v>
      </c>
      <c r="B16" s="14" t="s">
        <v>51</v>
      </c>
      <c r="C16" s="14" t="s">
        <v>52</v>
      </c>
      <c r="D16" s="20" t="s">
        <v>49</v>
      </c>
      <c r="E16" s="16" t="s">
        <v>53</v>
      </c>
      <c r="F16" s="16">
        <v>55</v>
      </c>
      <c r="G16" s="16">
        <v>200</v>
      </c>
      <c r="H16" s="19">
        <f t="shared" si="0"/>
        <v>11000</v>
      </c>
      <c r="I16" s="40">
        <v>58</v>
      </c>
      <c r="J16" s="19">
        <f t="shared" si="1"/>
        <v>11600</v>
      </c>
      <c r="K16" s="39">
        <v>58</v>
      </c>
      <c r="L16" s="36">
        <f t="shared" si="2"/>
        <v>11600</v>
      </c>
      <c r="M16" s="41"/>
    </row>
    <row r="17" s="3" customFormat="1" customHeight="1" spans="1:13">
      <c r="A17" s="12">
        <v>15</v>
      </c>
      <c r="B17" s="14" t="s">
        <v>54</v>
      </c>
      <c r="C17" s="14" t="s">
        <v>55</v>
      </c>
      <c r="D17" s="20" t="s">
        <v>44</v>
      </c>
      <c r="E17" s="16" t="s">
        <v>56</v>
      </c>
      <c r="F17" s="16">
        <v>20</v>
      </c>
      <c r="G17" s="16">
        <v>0</v>
      </c>
      <c r="H17" s="19">
        <f t="shared" si="0"/>
        <v>0</v>
      </c>
      <c r="I17" s="34"/>
      <c r="J17" s="19">
        <f t="shared" si="1"/>
        <v>0</v>
      </c>
      <c r="K17" s="39">
        <v>20</v>
      </c>
      <c r="L17" s="36">
        <f t="shared" si="2"/>
        <v>0</v>
      </c>
      <c r="M17" s="41"/>
    </row>
    <row r="18" s="3" customFormat="1" customHeight="1" spans="1:13">
      <c r="A18" s="12">
        <v>16</v>
      </c>
      <c r="B18" s="14" t="s">
        <v>54</v>
      </c>
      <c r="C18" s="14" t="s">
        <v>57</v>
      </c>
      <c r="D18" s="20" t="s">
        <v>44</v>
      </c>
      <c r="E18" s="16" t="s">
        <v>56</v>
      </c>
      <c r="F18" s="16">
        <v>60</v>
      </c>
      <c r="G18" s="16">
        <v>0</v>
      </c>
      <c r="H18" s="19">
        <f t="shared" si="0"/>
        <v>0</v>
      </c>
      <c r="I18" s="34"/>
      <c r="J18" s="19">
        <f t="shared" si="1"/>
        <v>0</v>
      </c>
      <c r="K18" s="39">
        <v>60</v>
      </c>
      <c r="L18" s="36">
        <f t="shared" si="2"/>
        <v>0</v>
      </c>
      <c r="M18" s="41"/>
    </row>
    <row r="19" s="3" customFormat="1" customHeight="1" spans="1:13">
      <c r="A19" s="12">
        <v>17</v>
      </c>
      <c r="B19" s="14" t="s">
        <v>54</v>
      </c>
      <c r="C19" s="14" t="s">
        <v>58</v>
      </c>
      <c r="D19" s="20" t="s">
        <v>44</v>
      </c>
      <c r="E19" s="16" t="s">
        <v>26</v>
      </c>
      <c r="F19" s="16">
        <v>20</v>
      </c>
      <c r="G19" s="16">
        <v>0</v>
      </c>
      <c r="H19" s="19">
        <f t="shared" si="0"/>
        <v>0</v>
      </c>
      <c r="I19" s="34"/>
      <c r="J19" s="19">
        <f t="shared" si="1"/>
        <v>0</v>
      </c>
      <c r="K19" s="39">
        <v>20</v>
      </c>
      <c r="L19" s="36">
        <f t="shared" si="2"/>
        <v>0</v>
      </c>
      <c r="M19" s="41"/>
    </row>
    <row r="20" s="3" customFormat="1" customHeight="1" spans="1:13">
      <c r="A20" s="12">
        <v>18</v>
      </c>
      <c r="B20" s="14" t="s">
        <v>54</v>
      </c>
      <c r="C20" s="14" t="s">
        <v>59</v>
      </c>
      <c r="D20" s="20" t="s">
        <v>44</v>
      </c>
      <c r="E20" s="16" t="s">
        <v>26</v>
      </c>
      <c r="F20" s="16">
        <v>60</v>
      </c>
      <c r="G20" s="16">
        <v>0</v>
      </c>
      <c r="H20" s="19">
        <f t="shared" si="0"/>
        <v>0</v>
      </c>
      <c r="I20" s="34"/>
      <c r="J20" s="19">
        <f t="shared" si="1"/>
        <v>0</v>
      </c>
      <c r="K20" s="39">
        <v>60</v>
      </c>
      <c r="L20" s="36">
        <f t="shared" si="2"/>
        <v>0</v>
      </c>
      <c r="M20" s="41"/>
    </row>
    <row r="21" s="3" customFormat="1" customHeight="1" spans="1:13">
      <c r="A21" s="12">
        <v>19</v>
      </c>
      <c r="B21" s="14" t="s">
        <v>54</v>
      </c>
      <c r="C21" s="14" t="s">
        <v>60</v>
      </c>
      <c r="D21" s="20" t="s">
        <v>44</v>
      </c>
      <c r="E21" s="16" t="s">
        <v>26</v>
      </c>
      <c r="F21" s="16">
        <v>20</v>
      </c>
      <c r="G21" s="16">
        <v>0</v>
      </c>
      <c r="H21" s="19">
        <f t="shared" si="0"/>
        <v>0</v>
      </c>
      <c r="I21" s="34"/>
      <c r="J21" s="19">
        <f t="shared" si="1"/>
        <v>0</v>
      </c>
      <c r="K21" s="39">
        <v>20</v>
      </c>
      <c r="L21" s="36">
        <f t="shared" si="2"/>
        <v>0</v>
      </c>
      <c r="M21" s="41"/>
    </row>
    <row r="22" s="3" customFormat="1" customHeight="1" spans="1:13">
      <c r="A22" s="12">
        <v>20</v>
      </c>
      <c r="B22" s="14" t="s">
        <v>61</v>
      </c>
      <c r="C22" s="14" t="s">
        <v>62</v>
      </c>
      <c r="D22" s="20" t="s">
        <v>63</v>
      </c>
      <c r="E22" s="16" t="s">
        <v>18</v>
      </c>
      <c r="F22" s="16">
        <v>11</v>
      </c>
      <c r="G22" s="16">
        <v>100</v>
      </c>
      <c r="H22" s="19">
        <f t="shared" si="0"/>
        <v>1100</v>
      </c>
      <c r="I22" s="34">
        <v>11</v>
      </c>
      <c r="J22" s="19">
        <f t="shared" si="1"/>
        <v>1100</v>
      </c>
      <c r="K22" s="39">
        <v>11</v>
      </c>
      <c r="L22" s="36">
        <f t="shared" si="2"/>
        <v>1100</v>
      </c>
      <c r="M22" s="41"/>
    </row>
    <row r="23" s="3" customFormat="1" customHeight="1" spans="1:13">
      <c r="A23" s="12">
        <v>21</v>
      </c>
      <c r="B23" s="14" t="s">
        <v>64</v>
      </c>
      <c r="C23" s="14" t="s">
        <v>65</v>
      </c>
      <c r="D23" s="20" t="s">
        <v>63</v>
      </c>
      <c r="E23" s="16" t="s">
        <v>18</v>
      </c>
      <c r="F23" s="16">
        <v>4</v>
      </c>
      <c r="G23" s="16">
        <v>100</v>
      </c>
      <c r="H23" s="19">
        <f t="shared" si="0"/>
        <v>400</v>
      </c>
      <c r="I23" s="34">
        <v>4</v>
      </c>
      <c r="J23" s="19">
        <f t="shared" si="1"/>
        <v>400</v>
      </c>
      <c r="K23" s="39">
        <v>4</v>
      </c>
      <c r="L23" s="36">
        <f t="shared" si="2"/>
        <v>400</v>
      </c>
      <c r="M23" s="37"/>
    </row>
    <row r="24" s="1" customFormat="1" customHeight="1" spans="1:15">
      <c r="A24" s="12">
        <v>22</v>
      </c>
      <c r="B24" s="14" t="s">
        <v>66</v>
      </c>
      <c r="C24" s="14" t="s">
        <v>67</v>
      </c>
      <c r="D24" s="16" t="s">
        <v>23</v>
      </c>
      <c r="E24" s="16" t="s">
        <v>30</v>
      </c>
      <c r="F24" s="16">
        <v>30</v>
      </c>
      <c r="G24" s="21">
        <v>40</v>
      </c>
      <c r="H24" s="19">
        <f t="shared" si="0"/>
        <v>1200</v>
      </c>
      <c r="I24" s="34">
        <v>30</v>
      </c>
      <c r="J24" s="19">
        <f t="shared" si="1"/>
        <v>1200</v>
      </c>
      <c r="K24" s="39">
        <v>30</v>
      </c>
      <c r="L24" s="36">
        <f t="shared" si="2"/>
        <v>1200</v>
      </c>
      <c r="M24" s="37"/>
      <c r="N24" s="1"/>
      <c r="O24" s="3"/>
    </row>
    <row r="25" s="1" customFormat="1" customHeight="1" spans="1:15">
      <c r="A25" s="12">
        <v>23</v>
      </c>
      <c r="B25" s="14" t="s">
        <v>68</v>
      </c>
      <c r="C25" s="14" t="s">
        <v>69</v>
      </c>
      <c r="D25" s="16" t="s">
        <v>23</v>
      </c>
      <c r="E25" s="16" t="s">
        <v>39</v>
      </c>
      <c r="F25" s="16">
        <v>10</v>
      </c>
      <c r="G25" s="16">
        <v>20</v>
      </c>
      <c r="H25" s="19">
        <f t="shared" si="0"/>
        <v>200</v>
      </c>
      <c r="I25" s="34"/>
      <c r="J25" s="19">
        <f t="shared" si="1"/>
        <v>0</v>
      </c>
      <c r="K25" s="39">
        <v>0</v>
      </c>
      <c r="L25" s="36">
        <f t="shared" si="2"/>
        <v>0</v>
      </c>
      <c r="M25" s="37"/>
      <c r="N25" s="1"/>
      <c r="O25" s="3"/>
    </row>
    <row r="26" s="1" customFormat="1" customHeight="1" spans="1:15">
      <c r="A26" s="12">
        <v>24</v>
      </c>
      <c r="B26" s="14" t="s">
        <v>70</v>
      </c>
      <c r="C26" s="14" t="s">
        <v>71</v>
      </c>
      <c r="D26" s="20" t="s">
        <v>72</v>
      </c>
      <c r="E26" s="16" t="s">
        <v>73</v>
      </c>
      <c r="F26" s="16">
        <v>95</v>
      </c>
      <c r="G26" s="16">
        <v>0</v>
      </c>
      <c r="H26" s="19">
        <f t="shared" si="0"/>
        <v>0</v>
      </c>
      <c r="I26" s="34"/>
      <c r="J26" s="19">
        <f t="shared" si="1"/>
        <v>0</v>
      </c>
      <c r="K26" s="39">
        <v>104</v>
      </c>
      <c r="L26" s="36">
        <f t="shared" si="2"/>
        <v>0</v>
      </c>
      <c r="M26" s="42"/>
      <c r="N26" s="1"/>
      <c r="O26" s="3"/>
    </row>
    <row r="27" s="1" customFormat="1" customHeight="1" spans="1:15">
      <c r="A27" s="12">
        <v>25</v>
      </c>
      <c r="B27" s="14" t="s">
        <v>74</v>
      </c>
      <c r="C27" s="14" t="s">
        <v>75</v>
      </c>
      <c r="D27" s="20" t="s">
        <v>49</v>
      </c>
      <c r="E27" s="16" t="s">
        <v>73</v>
      </c>
      <c r="F27" s="16">
        <v>95</v>
      </c>
      <c r="G27" s="16">
        <v>80</v>
      </c>
      <c r="H27" s="19">
        <f t="shared" si="0"/>
        <v>7600</v>
      </c>
      <c r="I27" s="34">
        <v>80</v>
      </c>
      <c r="J27" s="19">
        <f t="shared" si="1"/>
        <v>6400</v>
      </c>
      <c r="K27" s="39">
        <v>22</v>
      </c>
      <c r="L27" s="36">
        <f t="shared" si="2"/>
        <v>1760</v>
      </c>
      <c r="M27" s="42"/>
      <c r="N27" s="1"/>
      <c r="O27" s="3"/>
    </row>
    <row r="28" s="1" customFormat="1" customHeight="1" spans="1:15">
      <c r="A28" s="12">
        <v>26</v>
      </c>
      <c r="B28" s="14" t="s">
        <v>74</v>
      </c>
      <c r="C28" s="14" t="s">
        <v>76</v>
      </c>
      <c r="D28" s="20" t="s">
        <v>49</v>
      </c>
      <c r="E28" s="16" t="s">
        <v>73</v>
      </c>
      <c r="F28" s="16">
        <v>24</v>
      </c>
      <c r="G28" s="16">
        <v>108</v>
      </c>
      <c r="H28" s="19">
        <f t="shared" si="0"/>
        <v>2592</v>
      </c>
      <c r="I28" s="34">
        <v>24</v>
      </c>
      <c r="J28" s="19">
        <f t="shared" si="1"/>
        <v>2592</v>
      </c>
      <c r="K28" s="39">
        <v>24</v>
      </c>
      <c r="L28" s="36">
        <f t="shared" si="2"/>
        <v>2592</v>
      </c>
      <c r="M28" s="42"/>
      <c r="N28" s="1"/>
      <c r="O28" s="3"/>
    </row>
    <row r="29" s="1" customFormat="1" customHeight="1" spans="1:15">
      <c r="A29" s="12">
        <v>27</v>
      </c>
      <c r="B29" s="14" t="s">
        <v>77</v>
      </c>
      <c r="C29" s="14" t="s">
        <v>78</v>
      </c>
      <c r="D29" s="16" t="s">
        <v>23</v>
      </c>
      <c r="E29" s="16" t="s">
        <v>39</v>
      </c>
      <c r="F29" s="16">
        <v>400</v>
      </c>
      <c r="G29" s="16">
        <v>2</v>
      </c>
      <c r="H29" s="19">
        <f t="shared" si="0"/>
        <v>800</v>
      </c>
      <c r="I29" s="34">
        <v>400</v>
      </c>
      <c r="J29" s="19">
        <f t="shared" si="1"/>
        <v>800</v>
      </c>
      <c r="K29" s="39">
        <v>400</v>
      </c>
      <c r="L29" s="36">
        <f t="shared" si="2"/>
        <v>800</v>
      </c>
      <c r="M29" s="42"/>
      <c r="N29" s="1"/>
      <c r="O29" s="3"/>
    </row>
    <row r="30" s="1" customFormat="1" customHeight="1" spans="1:15">
      <c r="A30" s="12">
        <v>28</v>
      </c>
      <c r="B30" s="14" t="s">
        <v>79</v>
      </c>
      <c r="C30" s="14" t="s">
        <v>80</v>
      </c>
      <c r="D30" s="16" t="s">
        <v>23</v>
      </c>
      <c r="E30" s="16" t="s">
        <v>39</v>
      </c>
      <c r="F30" s="16">
        <v>400</v>
      </c>
      <c r="G30" s="16">
        <v>3</v>
      </c>
      <c r="H30" s="19">
        <f t="shared" si="0"/>
        <v>1200</v>
      </c>
      <c r="I30" s="34">
        <v>400</v>
      </c>
      <c r="J30" s="19">
        <f t="shared" si="1"/>
        <v>1200</v>
      </c>
      <c r="K30" s="39">
        <v>400</v>
      </c>
      <c r="L30" s="36">
        <f t="shared" si="2"/>
        <v>1200</v>
      </c>
      <c r="M30" s="42"/>
      <c r="N30" s="1"/>
      <c r="O30" s="3"/>
    </row>
    <row r="31" s="1" customFormat="1" ht="33" spans="1:15">
      <c r="A31" s="12">
        <v>29</v>
      </c>
      <c r="B31" s="14" t="s">
        <v>81</v>
      </c>
      <c r="C31" s="14" t="s">
        <v>82</v>
      </c>
      <c r="D31" s="16" t="s">
        <v>23</v>
      </c>
      <c r="E31" s="16" t="s">
        <v>39</v>
      </c>
      <c r="F31" s="16">
        <v>1800</v>
      </c>
      <c r="G31" s="16">
        <v>20</v>
      </c>
      <c r="H31" s="19">
        <f t="shared" si="0"/>
        <v>36000</v>
      </c>
      <c r="I31" s="34">
        <v>1797</v>
      </c>
      <c r="J31" s="19">
        <f t="shared" si="1"/>
        <v>35940</v>
      </c>
      <c r="K31" s="39">
        <v>1800</v>
      </c>
      <c r="L31" s="36">
        <f t="shared" si="2"/>
        <v>36000</v>
      </c>
      <c r="M31" s="42"/>
      <c r="N31" s="1"/>
      <c r="O31" s="3"/>
    </row>
    <row r="32" s="1" customFormat="1" customHeight="1" spans="1:15">
      <c r="A32" s="12">
        <v>30</v>
      </c>
      <c r="B32" s="14" t="s">
        <v>83</v>
      </c>
      <c r="C32" s="14" t="s">
        <v>84</v>
      </c>
      <c r="D32" s="20"/>
      <c r="E32" s="16" t="s">
        <v>85</v>
      </c>
      <c r="F32" s="16">
        <v>1</v>
      </c>
      <c r="G32" s="16">
        <v>0</v>
      </c>
      <c r="H32" s="19">
        <f t="shared" si="0"/>
        <v>0</v>
      </c>
      <c r="I32" s="34"/>
      <c r="J32" s="19">
        <f t="shared" si="1"/>
        <v>0</v>
      </c>
      <c r="K32" s="39">
        <v>1</v>
      </c>
      <c r="L32" s="36">
        <f t="shared" si="2"/>
        <v>0</v>
      </c>
      <c r="M32" s="42"/>
      <c r="N32" s="1"/>
      <c r="O32" s="3"/>
    </row>
    <row r="33" s="1" customFormat="1" customHeight="1" spans="1:15">
      <c r="A33" s="12">
        <v>31</v>
      </c>
      <c r="B33" s="14" t="s">
        <v>86</v>
      </c>
      <c r="C33" s="14" t="s">
        <v>87</v>
      </c>
      <c r="D33" s="16" t="s">
        <v>23</v>
      </c>
      <c r="E33" s="16" t="s">
        <v>30</v>
      </c>
      <c r="F33" s="16">
        <v>30</v>
      </c>
      <c r="G33" s="21">
        <v>0</v>
      </c>
      <c r="H33" s="19">
        <f t="shared" si="0"/>
        <v>0</v>
      </c>
      <c r="I33" s="34"/>
      <c r="J33" s="19">
        <f t="shared" si="1"/>
        <v>0</v>
      </c>
      <c r="K33" s="39">
        <v>30</v>
      </c>
      <c r="L33" s="36">
        <f t="shared" si="2"/>
        <v>0</v>
      </c>
      <c r="M33" s="42"/>
      <c r="N33" s="1"/>
      <c r="O33" s="3"/>
    </row>
    <row r="34" s="1" customFormat="1" customHeight="1" spans="1:15">
      <c r="A34" s="12">
        <v>32</v>
      </c>
      <c r="B34" s="14" t="s">
        <v>88</v>
      </c>
      <c r="C34" s="14" t="s">
        <v>89</v>
      </c>
      <c r="D34" s="20" t="s">
        <v>90</v>
      </c>
      <c r="E34" s="16" t="s">
        <v>39</v>
      </c>
      <c r="F34" s="16">
        <v>3500</v>
      </c>
      <c r="G34" s="16">
        <v>2</v>
      </c>
      <c r="H34" s="19">
        <f t="shared" si="0"/>
        <v>7000</v>
      </c>
      <c r="I34" s="34">
        <v>3495</v>
      </c>
      <c r="J34" s="19">
        <f t="shared" si="1"/>
        <v>6990</v>
      </c>
      <c r="K34" s="39">
        <v>3500</v>
      </c>
      <c r="L34" s="36">
        <f t="shared" si="2"/>
        <v>7000</v>
      </c>
      <c r="M34" s="42"/>
      <c r="N34" s="1"/>
      <c r="O34" s="3"/>
    </row>
    <row r="35" s="1" customFormat="1" customHeight="1" spans="1:15">
      <c r="A35" s="12">
        <v>33</v>
      </c>
      <c r="B35" s="14" t="s">
        <v>91</v>
      </c>
      <c r="C35" s="14" t="s">
        <v>92</v>
      </c>
      <c r="D35" s="20" t="s">
        <v>72</v>
      </c>
      <c r="E35" s="16" t="s">
        <v>30</v>
      </c>
      <c r="F35" s="16">
        <v>1</v>
      </c>
      <c r="G35" s="16">
        <v>300</v>
      </c>
      <c r="H35" s="19">
        <f t="shared" si="0"/>
        <v>300</v>
      </c>
      <c r="I35" s="34"/>
      <c r="J35" s="19">
        <f t="shared" si="1"/>
        <v>0</v>
      </c>
      <c r="K35" s="39">
        <v>1</v>
      </c>
      <c r="L35" s="36">
        <f t="shared" si="2"/>
        <v>300</v>
      </c>
      <c r="M35" s="42"/>
      <c r="N35" s="1"/>
      <c r="O35" s="3"/>
    </row>
    <row r="36" s="1" customFormat="1" customHeight="1" spans="1:15">
      <c r="A36" s="12">
        <v>34</v>
      </c>
      <c r="B36" s="14" t="s">
        <v>93</v>
      </c>
      <c r="C36" s="14" t="s">
        <v>94</v>
      </c>
      <c r="D36" s="20" t="s">
        <v>95</v>
      </c>
      <c r="E36" s="16" t="s">
        <v>30</v>
      </c>
      <c r="F36" s="16">
        <v>1</v>
      </c>
      <c r="G36" s="16">
        <v>800</v>
      </c>
      <c r="H36" s="19">
        <f t="shared" si="0"/>
        <v>800</v>
      </c>
      <c r="I36" s="34"/>
      <c r="J36" s="19">
        <f t="shared" si="1"/>
        <v>0</v>
      </c>
      <c r="K36" s="39">
        <v>1</v>
      </c>
      <c r="L36" s="36">
        <f t="shared" si="2"/>
        <v>800</v>
      </c>
      <c r="M36" s="42"/>
      <c r="N36" s="1"/>
      <c r="O36" s="3"/>
    </row>
    <row r="37" s="1" customFormat="1" customHeight="1" spans="1:15">
      <c r="A37" s="12">
        <v>35</v>
      </c>
      <c r="B37" s="14" t="s">
        <v>96</v>
      </c>
      <c r="C37" s="14"/>
      <c r="D37" s="20"/>
      <c r="E37" s="16" t="s">
        <v>53</v>
      </c>
      <c r="F37" s="16">
        <v>16</v>
      </c>
      <c r="G37" s="16">
        <v>40</v>
      </c>
      <c r="H37" s="19">
        <f t="shared" si="0"/>
        <v>640</v>
      </c>
      <c r="I37" s="34">
        <v>16</v>
      </c>
      <c r="J37" s="19">
        <f t="shared" si="1"/>
        <v>640</v>
      </c>
      <c r="K37" s="39"/>
      <c r="L37" s="36">
        <f t="shared" si="2"/>
        <v>0</v>
      </c>
      <c r="M37" s="42"/>
      <c r="N37" s="1"/>
      <c r="O37" s="3"/>
    </row>
    <row r="38" s="1" customFormat="1" customHeight="1" spans="1:15">
      <c r="A38" s="12">
        <v>36</v>
      </c>
      <c r="B38" s="22" t="s">
        <v>97</v>
      </c>
      <c r="C38" s="22" t="s">
        <v>98</v>
      </c>
      <c r="D38" s="23" t="s">
        <v>99</v>
      </c>
      <c r="E38" s="24" t="s">
        <v>100</v>
      </c>
      <c r="F38" s="24">
        <v>1</v>
      </c>
      <c r="G38" s="24">
        <v>0</v>
      </c>
      <c r="H38" s="25">
        <f t="shared" si="0"/>
        <v>0</v>
      </c>
      <c r="I38" s="43"/>
      <c r="J38" s="19">
        <f t="shared" si="1"/>
        <v>0</v>
      </c>
      <c r="K38" s="39"/>
      <c r="L38" s="36">
        <f t="shared" si="2"/>
        <v>0</v>
      </c>
      <c r="M38" s="44"/>
      <c r="N38" s="1"/>
      <c r="O38" s="3"/>
    </row>
    <row r="39" s="1" customFormat="1" customHeight="1" spans="1:15">
      <c r="A39" s="12">
        <v>37</v>
      </c>
      <c r="B39" s="26" t="s">
        <v>101</v>
      </c>
      <c r="C39" s="26"/>
      <c r="D39" s="26"/>
      <c r="E39" s="26"/>
      <c r="F39" s="26"/>
      <c r="G39" s="26"/>
      <c r="H39" s="27"/>
      <c r="I39" s="45"/>
      <c r="J39" s="19"/>
      <c r="K39" s="39"/>
      <c r="L39" s="36"/>
      <c r="M39" s="42"/>
      <c r="N39" s="1"/>
      <c r="O39" s="3"/>
    </row>
    <row r="40" s="1" customFormat="1" customHeight="1" spans="8:12">
      <c r="H40" s="28">
        <f>SUM(H3:H39)</f>
        <v>100011</v>
      </c>
      <c r="I40" s="5"/>
      <c r="J40" s="28">
        <f>SUM(J3:J38)</f>
        <v>97023</v>
      </c>
      <c r="K40" s="30"/>
      <c r="L40" s="30">
        <f>SUM(L3:L39)</f>
        <v>93931</v>
      </c>
    </row>
    <row r="42" customHeight="1" spans="11:12">
      <c r="K42" s="46" t="s">
        <v>102</v>
      </c>
      <c r="L42" s="47">
        <f>L40*0.05</f>
        <v>4696.55</v>
      </c>
    </row>
    <row r="43" customHeight="1" spans="11:12">
      <c r="K43" s="46" t="s">
        <v>104</v>
      </c>
      <c r="L43" s="47"/>
    </row>
    <row r="44" customHeight="1" spans="11:12">
      <c r="K44" s="46" t="s">
        <v>105</v>
      </c>
      <c r="L44" s="47">
        <f>L40-L42+L43</f>
        <v>89234.45</v>
      </c>
    </row>
    <row r="45" customHeight="1" spans="11:12">
      <c r="K45" s="48" t="s">
        <v>106</v>
      </c>
      <c r="L45" s="47">
        <f>L44*0.95</f>
        <v>84772.7275</v>
      </c>
    </row>
    <row r="46" customHeight="1" spans="11:12">
      <c r="K46" s="46" t="s">
        <v>107</v>
      </c>
      <c r="L46" s="47">
        <v>60240</v>
      </c>
    </row>
    <row r="47" customHeight="1" spans="11:12">
      <c r="K47" s="46" t="s">
        <v>108</v>
      </c>
      <c r="L47" s="47">
        <f>L45-L46</f>
        <v>24532.7275</v>
      </c>
    </row>
    <row r="48" customHeight="1" spans="11:12">
      <c r="K48" s="46" t="s">
        <v>109</v>
      </c>
      <c r="L48" s="47">
        <f>L44*0.05</f>
        <v>4461.7225</v>
      </c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11号</vt:lpstr>
      <vt:lpstr>12号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2023-01-29T02:15:00Z</dcterms:created>
  <dcterms:modified xsi:type="dcterms:W3CDTF">2024-11-12T01:06:51Z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2B190EF56B0A4676A6B67F82DBA2C907_13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