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140" tabRatio="515"/>
  </bookViews>
  <sheets>
    <sheet name="本次验收结算款" sheetId="4" r:id="rId1"/>
    <sheet name="前期已支付进度款" sheetId="3" r:id="rId2"/>
  </sheets>
  <externalReferences>
    <externalReference r:id="rId3"/>
    <externalReference r:id="rId4"/>
  </externalReferences>
  <definedNames>
    <definedName name="A">EVALUATE(#REF!)</definedName>
    <definedName name="d">EVALUATE(#REF!)</definedName>
    <definedName name="E">EVALUATE([1]A1平层!#REF!)</definedName>
    <definedName name="F">EVALUATE([2]木地板及踢脚!$C:$C)</definedName>
    <definedName name="k">EVALUATE(#REF!)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<sst xmlns="http://schemas.openxmlformats.org/spreadsheetml/2006/main" count="330" uniqueCount="113">
  <si>
    <t>工程量核算表</t>
  </si>
  <si>
    <t>项目名称</t>
  </si>
  <si>
    <t>滁州弗迪电池3#厂房网络综合布线工程</t>
  </si>
  <si>
    <t>施工队</t>
  </si>
  <si>
    <t>焦师傅</t>
  </si>
  <si>
    <t>开工时间</t>
  </si>
  <si>
    <t>完工时间</t>
  </si>
  <si>
    <r>
      <rPr>
        <b/>
        <sz val="12"/>
        <color rgb="FF000000"/>
        <rFont val="宋体"/>
        <charset val="134"/>
      </rPr>
      <t>编号</t>
    </r>
  </si>
  <si>
    <r>
      <rPr>
        <b/>
        <sz val="12"/>
        <color rgb="FF000000"/>
        <rFont val="宋体"/>
        <charset val="134"/>
      </rPr>
      <t>物料名称</t>
    </r>
  </si>
  <si>
    <r>
      <rPr>
        <b/>
        <sz val="12"/>
        <color rgb="FF000000"/>
        <rFont val="宋体"/>
        <charset val="134"/>
      </rPr>
      <t>品牌</t>
    </r>
  </si>
  <si>
    <r>
      <rPr>
        <b/>
        <sz val="12"/>
        <color rgb="FF000000"/>
        <rFont val="宋体"/>
        <charset val="134"/>
      </rPr>
      <t>类型-规格</t>
    </r>
  </si>
  <si>
    <r>
      <rPr>
        <b/>
        <sz val="12"/>
        <color rgb="FF000000"/>
        <rFont val="宋体"/>
        <charset val="134"/>
      </rPr>
      <t>单位</t>
    </r>
  </si>
  <si>
    <t>合同数量</t>
  </si>
  <si>
    <r>
      <rPr>
        <b/>
        <sz val="12"/>
        <color rgb="FF000000"/>
        <rFont val="宋体"/>
        <charset val="134"/>
      </rPr>
      <t>单价</t>
    </r>
  </si>
  <si>
    <t>施工队工程量</t>
  </si>
  <si>
    <r>
      <rPr>
        <b/>
        <sz val="12"/>
        <color rgb="FF000000"/>
        <rFont val="宋体"/>
        <charset val="134"/>
      </rPr>
      <t>小计</t>
    </r>
  </si>
  <si>
    <t>验收项目</t>
  </si>
  <si>
    <t>后勤验收工程量</t>
  </si>
  <si>
    <t>公司发货数量</t>
  </si>
  <si>
    <t>桥架</t>
  </si>
  <si>
    <t>振明</t>
  </si>
  <si>
    <t>镀锌铁皮线槽_200×100×1.2mm-带隔板、底部连接片，接地连接线及螺丝与盖子</t>
  </si>
  <si>
    <t>米</t>
  </si>
  <si>
    <t>12U机柜</t>
  </si>
  <si>
    <t>图腾</t>
  </si>
  <si>
    <t>12U网络壁挂机柜</t>
  </si>
  <si>
    <t>个</t>
  </si>
  <si>
    <t>32U机柜</t>
  </si>
  <si>
    <t>32U 网络机柜  带机柜螺丝托盘</t>
  </si>
  <si>
    <t>台</t>
  </si>
  <si>
    <t>42U机柜安装</t>
  </si>
  <si>
    <t>人工</t>
  </si>
  <si>
    <t>42U 网络机柜  带机柜螺丝托盘</t>
  </si>
  <si>
    <t>设备安装</t>
  </si>
  <si>
    <t>ONU设备安装</t>
  </si>
  <si>
    <t>24口网络配线架</t>
  </si>
  <si>
    <t>烽火</t>
  </si>
  <si>
    <t>网络配线架_六类_非屏蔽_24口_带模块-1U</t>
  </si>
  <si>
    <t>24芯光纤</t>
  </si>
  <si>
    <t>光缆_GYTA53-24B1.3_24芯_单模</t>
  </si>
  <si>
    <t>12芯光纤</t>
  </si>
  <si>
    <t>光缆_GYTA-12B1.3_12芯_单模</t>
  </si>
  <si>
    <t>PDU</t>
  </si>
  <si>
    <t>PDU，8位10A机柜PDU带线</t>
  </si>
  <si>
    <t>UPS</t>
  </si>
  <si>
    <t>百纳德</t>
  </si>
  <si>
    <t>10KVA UPS不间断电源 带电池和电池架，满载供电2小时</t>
  </si>
  <si>
    <t>配电箱</t>
  </si>
  <si>
    <t>定制</t>
  </si>
  <si>
    <t>配电箱_220V,10KW</t>
  </si>
  <si>
    <t>套</t>
  </si>
  <si>
    <t>光纤配线架（12芯）</t>
  </si>
  <si>
    <t>光纤配线架_12芯_单模_1U_LC_满配</t>
  </si>
  <si>
    <t>光纤配线架（24芯）</t>
  </si>
  <si>
    <t>光纤配线架_24芯_单模_1U_LC_满配</t>
  </si>
  <si>
    <t>24档48口理线架</t>
  </si>
  <si>
    <t>理线架_24档48口_1U_黑色</t>
  </si>
  <si>
    <t>1米网络跳纤</t>
  </si>
  <si>
    <t>网络跳线_六类_非屏蔽_8芯_1.0米_蓝色</t>
  </si>
  <si>
    <t>条</t>
  </si>
  <si>
    <t>光纤跳线</t>
  </si>
  <si>
    <t>光纤跳线_单模_单芯_2m_LC-SC_黄色</t>
  </si>
  <si>
    <t>光纤跳线_单模_双芯_5m_LC-SC_黄色</t>
  </si>
  <si>
    <t>六类非屏蔽网线</t>
  </si>
  <si>
    <t>网线_六类_非屏蔽_8芯_蓝色</t>
  </si>
  <si>
    <t>箱</t>
  </si>
  <si>
    <t>人工点位费用</t>
  </si>
  <si>
    <t>办公室</t>
  </si>
  <si>
    <t>工厂区</t>
  </si>
  <si>
    <t>光纤熔接</t>
  </si>
  <si>
    <t>光纤熔接配件及人工</t>
  </si>
  <si>
    <t>芯</t>
  </si>
  <si>
    <t>网络面板</t>
  </si>
  <si>
    <t>信息面板_一口_六类_非屏蔽，含模块和底盒</t>
  </si>
  <si>
    <t>信息面板_双口_六类_非屏蔽，含模块和底盒</t>
  </si>
  <si>
    <t>无线AP安装</t>
  </si>
  <si>
    <r>
      <rPr>
        <sz val="8"/>
        <color rgb="FF000000"/>
        <rFont val="微软雅黑"/>
        <charset val="134"/>
      </rPr>
      <t>无线AP安装</t>
    </r>
    <r>
      <rPr>
        <sz val="8"/>
        <color rgb="FFFF0000"/>
        <rFont val="微软雅黑"/>
        <charset val="134"/>
      </rPr>
      <t>（含人工点位，不再重复计算）</t>
    </r>
  </si>
  <si>
    <t>机柜电源线</t>
  </si>
  <si>
    <t>成天泰</t>
  </si>
  <si>
    <t>RVV电缆_3×10m㎡_黑色</t>
  </si>
  <si>
    <t>RVV电缆_3×2.5m㎡_黑色</t>
  </si>
  <si>
    <t>10A航空插头</t>
  </si>
  <si>
    <t>正泰</t>
  </si>
  <si>
    <t>航空插头</t>
  </si>
  <si>
    <t>对</t>
  </si>
  <si>
    <t>φ25PVC线管</t>
  </si>
  <si>
    <t>联塑</t>
  </si>
  <si>
    <t>白色PVC线管_Φ25</t>
  </si>
  <si>
    <t>PVC线槽_24*14</t>
  </si>
  <si>
    <t>KBG管</t>
  </si>
  <si>
    <t>兴泰隆</t>
  </si>
  <si>
    <t>布线管_KBG-Φ25*1.2双面镀锌管</t>
  </si>
  <si>
    <t>六类水晶头</t>
  </si>
  <si>
    <t>六类非屏蔽水晶头</t>
  </si>
  <si>
    <t>初验工程款：</t>
  </si>
  <si>
    <t>后勤验收工程款：</t>
  </si>
  <si>
    <t>（后勤验收扣减2.7%，按总工程款的0.973计算）</t>
  </si>
  <si>
    <t xml:space="preserve"> +房屋补贴：</t>
  </si>
  <si>
    <t>（实际为3个月）</t>
  </si>
  <si>
    <t>合计工程款：</t>
  </si>
  <si>
    <t>按95%结算：</t>
  </si>
  <si>
    <t>已支付预付款：</t>
  </si>
  <si>
    <t>已支付进度款：</t>
  </si>
  <si>
    <t>本次支付款：</t>
  </si>
  <si>
    <t>余下质保金：</t>
  </si>
  <si>
    <t>房屋补贴</t>
  </si>
  <si>
    <t>工期45天，加验收一起预估2个月</t>
  </si>
  <si>
    <t>已完工工程量：</t>
  </si>
  <si>
    <t>11月-2月</t>
  </si>
  <si>
    <t>实际为3个月</t>
  </si>
  <si>
    <t>初验总工程款：</t>
  </si>
  <si>
    <t>按已完工80%结算：</t>
  </si>
  <si>
    <t>本次支付进度款：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</si>
</sst>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_ "/>
    <numFmt numFmtId="178" formatCode="0.00_ "/>
  </numFmts>
  <fonts count="4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8"/>
      <color rgb="FF000000"/>
      <name val="宋体"/>
      <charset val="134"/>
    </font>
    <font>
      <sz val="8"/>
      <color rgb="FF000000"/>
      <name val="微软雅黑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9"/>
      <name val="微软雅黑"/>
      <charset val="134"/>
    </font>
    <font>
      <sz val="8"/>
      <color rgb="FFFF0000"/>
      <name val="微软雅黑"/>
      <charset val="134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0"/>
      <name val="Helv"/>
      <charset val="134"/>
    </font>
    <font>
      <sz val="10"/>
      <name val="Arial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6" borderId="16" applyNumberFormat="0" applyAlignment="0" applyProtection="0">
      <alignment vertical="center"/>
    </xf>
    <xf numFmtId="0" fontId="27" fillId="7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/>
    <xf numFmtId="0" fontId="36" fillId="0" borderId="0" applyProtection="0"/>
    <xf numFmtId="0" fontId="37" fillId="0" borderId="0"/>
    <xf numFmtId="0" fontId="36" fillId="0" borderId="0">
      <alignment vertical="center"/>
    </xf>
    <xf numFmtId="0" fontId="35" fillId="0" borderId="0"/>
    <xf numFmtId="0" fontId="38" fillId="0" borderId="0"/>
    <xf numFmtId="0" fontId="39" fillId="0" borderId="0">
      <alignment vertical="center"/>
    </xf>
    <xf numFmtId="0" fontId="35" fillId="0" borderId="0"/>
    <xf numFmtId="0" fontId="40" fillId="0" borderId="0"/>
    <xf numFmtId="0" fontId="40" fillId="0" borderId="0"/>
    <xf numFmtId="0" fontId="35" fillId="0" borderId="0"/>
    <xf numFmtId="0" fontId="36" fillId="0" borderId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0" fillId="0" borderId="0">
      <alignment vertical="center"/>
    </xf>
    <xf numFmtId="0" fontId="36" fillId="0" borderId="0"/>
    <xf numFmtId="176" fontId="0" fillId="0" borderId="0">
      <alignment vertical="center"/>
    </xf>
    <xf numFmtId="176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justify"/>
    </xf>
    <xf numFmtId="0" fontId="7" fillId="0" borderId="0" xfId="0" applyFont="1" applyAlignment="1">
      <alignment horizontal="justify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177" fontId="7" fillId="0" borderId="0" xfId="0" applyNumberFormat="1" applyFont="1" applyBorder="1" applyAlignment="1">
      <alignment horizontal="center"/>
    </xf>
    <xf numFmtId="177" fontId="0" fillId="0" borderId="0" xfId="0" applyNumberFormat="1" applyBorder="1" applyAlignment="1">
      <alignment horizontal="center" vertical="center"/>
    </xf>
    <xf numFmtId="177" fontId="8" fillId="0" borderId="0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0" borderId="1" xfId="54" applyFont="1" applyFill="1" applyBorder="1" applyAlignment="1">
      <alignment horizontal="left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0" xfId="54" applyFont="1" applyFill="1" applyBorder="1" applyAlignment="1">
      <alignment horizontal="left" vertical="center" wrapText="1"/>
    </xf>
    <xf numFmtId="178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/>
    </xf>
    <xf numFmtId="0" fontId="12" fillId="0" borderId="0" xfId="54" applyFont="1" applyFill="1" applyAlignment="1">
      <alignment horizontal="left" vertical="center" wrapText="1"/>
    </xf>
    <xf numFmtId="178" fontId="13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_ET_STYLE_NoName_00_" xfId="50"/>
    <cellStyle name="常规_小院青城样板房精装修（咨询提供03-29）" xfId="51"/>
    <cellStyle name="_ET_STYLE_NoName_00__彩钢板结构部分_2 3" xfId="52"/>
    <cellStyle name="常规 2 2 2" xfId="53"/>
    <cellStyle name="常规_自控部分" xfId="54"/>
    <cellStyle name="_x0007_" xfId="55"/>
    <cellStyle name="常规 10" xfId="56"/>
    <cellStyle name="常规 10 2 2" xfId="57"/>
    <cellStyle name="常规 3" xfId="58"/>
    <cellStyle name="常规 2 2 2 2 2" xfId="59"/>
    <cellStyle name="_ET_STYLE_NoName_00__冷冻水部分" xfId="60"/>
    <cellStyle name="常规 2" xfId="61"/>
    <cellStyle name="常规 4_龙湖时代天街4、5#楼公区工程量清单(含材料价)3.27" xfId="62"/>
    <cellStyle name="常规 12 2 3 2" xfId="63"/>
    <cellStyle name="常规 112" xfId="64"/>
    <cellStyle name="样式 1" xfId="65"/>
    <cellStyle name="常规 15 17" xfId="66"/>
    <cellStyle name="常规 15 17 2" xfId="67"/>
  </cellStyles>
  <tableStyles count="0" defaultTableStyle="TableStyleMedium2" defaultPivotStyle="PivotStyleLight16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yujun3\Desktop\2014-08-18%20&#24635;&#20998;&#21253;&#21512;&#21516;&#26631;&#20934;&#21270;&#24037;&#20316;&#35745;&#21010;\&#21508;&#22320;&#21306;&#28165;&#21333;\&#25104;&#37117;\&#19977;&#24314;\&#26102;&#20195;&#22825;&#34903;2A&#20013;&#22830;&#20303;&#21306;&#20844;&#21306;&#21450;&#25143;&#20869;&#65288;&#20108;&#26631;&#27573;&#65289;\&#20303;&#23429;2A-1&#31934;&#35013;&#20462;&#24037;&#31243;&#28165;&#21333;&#24037;&#31243;&#37327;&#65288;A1&#12289;A2&#12289;A3'&#25143;&#22411;&#65289;&#23450;&#312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yujun3\Desktop\2014-08-18%20&#24635;&#20998;&#21253;&#21512;&#21516;&#26631;&#20934;&#21270;&#24037;&#20316;&#35745;&#21010;\&#21508;&#22320;&#21306;&#28165;&#21333;\&#25104;&#37117;\&#19977;&#24314;\&#26102;&#20195;&#22825;&#34903;2A&#20013;&#22830;&#20303;&#21306;&#20844;&#21306;&#21450;&#25143;&#20869;&#65288;&#20108;&#26631;&#27573;&#65289;\&#26102;&#20195;&#22825;&#34903;2A&#20013;&#22830;&#20303;&#21306;&#25143;&#20869;,3A&#24179;&#23618;&#31934;&#35013;&#24037;&#31243;&#37327;&#28165;&#21333;&#65288;08-30&#65289;&#65288;&#33970;&#2299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-------"/>
      <sheetName val="A1平层"/>
      <sheetName val="A2平层"/>
      <sheetName val="A1顶跃"/>
      <sheetName val="A3’顶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-------"/>
      <sheetName val="投标报价汇总表"/>
      <sheetName val="户内精装汇总表"/>
      <sheetName val="A3平层 "/>
      <sheetName val="A3顶跃层"/>
      <sheetName val="木地板及踢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topLeftCell="B30" workbookViewId="0">
      <selection activeCell="G43" sqref="G43"/>
    </sheetView>
  </sheetViews>
  <sheetFormatPr defaultColWidth="8.72727272727273" defaultRowHeight="14"/>
  <cols>
    <col min="1" max="1" width="7.09090909090909" customWidth="1"/>
    <col min="2" max="2" width="11.9090909090909" customWidth="1"/>
    <col min="4" max="4" width="38.2727272727273" customWidth="1"/>
    <col min="6" max="6" width="10.1818181818182" customWidth="1"/>
    <col min="8" max="8" width="12.0909090909091" customWidth="1"/>
    <col min="10" max="10" width="8.72727272727273" customWidth="1"/>
    <col min="11" max="11" width="10.8181818181818" customWidth="1"/>
    <col min="12" max="12" width="10.0909090909091" customWidth="1"/>
    <col min="13" max="13" width="9.72727272727273" customWidth="1"/>
    <col min="14" max="14" width="11.4545454545455" customWidth="1"/>
  </cols>
  <sheetData>
    <row r="1" s="1" customFormat="1" ht="32" customHeight="1" spans="1:10">
      <c r="A1" s="2" t="s">
        <v>0</v>
      </c>
      <c r="B1" s="3"/>
      <c r="C1" s="4"/>
      <c r="D1" s="4"/>
      <c r="E1" s="4"/>
      <c r="F1" s="4"/>
      <c r="G1" s="4"/>
      <c r="H1" s="4"/>
      <c r="I1" s="4"/>
      <c r="J1" s="28"/>
    </row>
    <row r="2" s="1" customFormat="1" ht="36" customHeight="1" spans="1:10">
      <c r="A2" s="5" t="s">
        <v>1</v>
      </c>
      <c r="B2" s="6"/>
      <c r="C2" s="7"/>
      <c r="D2" s="8" t="s">
        <v>2</v>
      </c>
      <c r="E2" s="9" t="s">
        <v>3</v>
      </c>
      <c r="F2" s="10"/>
      <c r="G2" s="11" t="s">
        <v>4</v>
      </c>
      <c r="H2" s="11"/>
      <c r="I2" s="11"/>
      <c r="J2" s="28"/>
    </row>
    <row r="3" s="1" customFormat="1" ht="36" customHeight="1" spans="1:10">
      <c r="A3" s="5" t="s">
        <v>5</v>
      </c>
      <c r="B3" s="6"/>
      <c r="C3" s="7"/>
      <c r="D3" s="12">
        <v>45250</v>
      </c>
      <c r="E3" s="9" t="s">
        <v>6</v>
      </c>
      <c r="F3" s="10"/>
      <c r="G3" s="11"/>
      <c r="H3" s="11"/>
      <c r="I3" s="11"/>
      <c r="J3" s="28"/>
    </row>
    <row r="4" ht="33.75" spans="1:13">
      <c r="A4" s="13" t="s">
        <v>7</v>
      </c>
      <c r="B4" s="14" t="s">
        <v>8</v>
      </c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5" t="s">
        <v>14</v>
      </c>
      <c r="I4" s="15" t="s">
        <v>15</v>
      </c>
      <c r="K4" s="41" t="s">
        <v>16</v>
      </c>
      <c r="L4" s="42" t="s">
        <v>17</v>
      </c>
      <c r="M4" s="43" t="s">
        <v>18</v>
      </c>
    </row>
    <row r="5" ht="21" customHeight="1" spans="1:13">
      <c r="A5" s="16">
        <v>1</v>
      </c>
      <c r="B5" s="17" t="s">
        <v>19</v>
      </c>
      <c r="C5" s="18" t="s">
        <v>20</v>
      </c>
      <c r="D5" s="17" t="s">
        <v>21</v>
      </c>
      <c r="E5" s="18" t="s">
        <v>22</v>
      </c>
      <c r="F5" s="18">
        <v>1800</v>
      </c>
      <c r="G5" s="19">
        <v>20</v>
      </c>
      <c r="H5" s="19">
        <v>1500</v>
      </c>
      <c r="I5" s="20">
        <f t="shared" ref="I5:I36" si="0">H5*G5</f>
        <v>30000</v>
      </c>
      <c r="K5" s="44" t="s">
        <v>19</v>
      </c>
      <c r="L5" s="45">
        <v>1780</v>
      </c>
      <c r="M5" s="46">
        <v>1530</v>
      </c>
    </row>
    <row r="6" ht="21" customHeight="1" spans="1:13">
      <c r="A6" s="16">
        <v>2</v>
      </c>
      <c r="B6" s="17" t="s">
        <v>23</v>
      </c>
      <c r="C6" s="18" t="s">
        <v>24</v>
      </c>
      <c r="D6" s="17" t="s">
        <v>25</v>
      </c>
      <c r="E6" s="18" t="s">
        <v>26</v>
      </c>
      <c r="F6" s="18">
        <v>4</v>
      </c>
      <c r="G6" s="19">
        <v>100</v>
      </c>
      <c r="H6" s="19">
        <v>4</v>
      </c>
      <c r="I6" s="20">
        <f t="shared" si="0"/>
        <v>400</v>
      </c>
      <c r="K6" s="44" t="s">
        <v>23</v>
      </c>
      <c r="L6" s="45">
        <v>4</v>
      </c>
      <c r="M6" s="46">
        <v>4</v>
      </c>
    </row>
    <row r="7" ht="21" customHeight="1" spans="1:13">
      <c r="A7" s="16">
        <v>3</v>
      </c>
      <c r="B7" s="17" t="s">
        <v>27</v>
      </c>
      <c r="C7" s="18" t="s">
        <v>24</v>
      </c>
      <c r="D7" s="17" t="s">
        <v>28</v>
      </c>
      <c r="E7" s="18" t="s">
        <v>29</v>
      </c>
      <c r="F7" s="18">
        <v>2</v>
      </c>
      <c r="G7" s="19">
        <v>100</v>
      </c>
      <c r="H7" s="19">
        <v>2</v>
      </c>
      <c r="I7" s="20">
        <f t="shared" si="0"/>
        <v>200</v>
      </c>
      <c r="K7" s="44" t="s">
        <v>27</v>
      </c>
      <c r="L7" s="45">
        <v>2</v>
      </c>
      <c r="M7" s="46">
        <v>2</v>
      </c>
    </row>
    <row r="8" ht="21" customHeight="1" spans="1:13">
      <c r="A8" s="16">
        <v>4</v>
      </c>
      <c r="B8" s="17" t="s">
        <v>30</v>
      </c>
      <c r="C8" s="18" t="s">
        <v>31</v>
      </c>
      <c r="D8" s="17" t="s">
        <v>32</v>
      </c>
      <c r="E8" s="18" t="s">
        <v>29</v>
      </c>
      <c r="F8" s="18">
        <v>2</v>
      </c>
      <c r="G8" s="19">
        <v>100</v>
      </c>
      <c r="H8" s="19">
        <v>2</v>
      </c>
      <c r="I8" s="20">
        <f t="shared" si="0"/>
        <v>200</v>
      </c>
      <c r="K8" s="44" t="s">
        <v>30</v>
      </c>
      <c r="L8" s="45">
        <v>2</v>
      </c>
      <c r="M8" s="46">
        <v>0</v>
      </c>
    </row>
    <row r="9" ht="21" customHeight="1" spans="1:13">
      <c r="A9" s="16">
        <v>5</v>
      </c>
      <c r="B9" s="17" t="s">
        <v>33</v>
      </c>
      <c r="C9" s="18" t="s">
        <v>31</v>
      </c>
      <c r="D9" s="17" t="s">
        <v>34</v>
      </c>
      <c r="E9" s="18" t="s">
        <v>26</v>
      </c>
      <c r="F9" s="18">
        <v>35</v>
      </c>
      <c r="G9" s="19">
        <v>40</v>
      </c>
      <c r="H9" s="19">
        <v>28</v>
      </c>
      <c r="I9" s="20">
        <f t="shared" si="0"/>
        <v>1120</v>
      </c>
      <c r="K9" s="44" t="s">
        <v>33</v>
      </c>
      <c r="L9" s="45">
        <v>28</v>
      </c>
      <c r="M9" s="46">
        <v>0</v>
      </c>
    </row>
    <row r="10" ht="21" customHeight="1" spans="1:13">
      <c r="A10" s="16">
        <v>6</v>
      </c>
      <c r="B10" s="17" t="s">
        <v>35</v>
      </c>
      <c r="C10" s="18" t="s">
        <v>36</v>
      </c>
      <c r="D10" s="17" t="s">
        <v>37</v>
      </c>
      <c r="E10" s="18" t="s">
        <v>26</v>
      </c>
      <c r="F10" s="18">
        <v>14</v>
      </c>
      <c r="G10" s="19">
        <v>5</v>
      </c>
      <c r="H10" s="19">
        <v>14</v>
      </c>
      <c r="I10" s="20">
        <f t="shared" si="0"/>
        <v>70</v>
      </c>
      <c r="K10" s="44" t="s">
        <v>35</v>
      </c>
      <c r="L10" s="45">
        <v>14</v>
      </c>
      <c r="M10" s="46">
        <v>14</v>
      </c>
    </row>
    <row r="11" ht="21" customHeight="1" spans="1:13">
      <c r="A11" s="16">
        <v>7</v>
      </c>
      <c r="B11" s="17" t="s">
        <v>38</v>
      </c>
      <c r="C11" s="18" t="s">
        <v>36</v>
      </c>
      <c r="D11" s="17" t="s">
        <v>39</v>
      </c>
      <c r="E11" s="18" t="s">
        <v>22</v>
      </c>
      <c r="F11" s="18">
        <v>2000</v>
      </c>
      <c r="G11" s="19">
        <v>2</v>
      </c>
      <c r="H11" s="18">
        <v>2000</v>
      </c>
      <c r="I11" s="20">
        <f t="shared" si="0"/>
        <v>4000</v>
      </c>
      <c r="K11" s="44" t="s">
        <v>38</v>
      </c>
      <c r="L11" s="45">
        <v>1725</v>
      </c>
      <c r="M11" s="46">
        <v>2000</v>
      </c>
    </row>
    <row r="12" ht="21" customHeight="1" spans="1:13">
      <c r="A12" s="16">
        <v>8</v>
      </c>
      <c r="B12" s="17" t="s">
        <v>40</v>
      </c>
      <c r="C12" s="18" t="s">
        <v>36</v>
      </c>
      <c r="D12" s="17" t="s">
        <v>41</v>
      </c>
      <c r="E12" s="18" t="s">
        <v>22</v>
      </c>
      <c r="F12" s="18">
        <v>1300</v>
      </c>
      <c r="G12" s="20">
        <v>2</v>
      </c>
      <c r="H12" s="18">
        <v>1250</v>
      </c>
      <c r="I12" s="20">
        <f t="shared" si="0"/>
        <v>2500</v>
      </c>
      <c r="K12" s="44" t="s">
        <v>40</v>
      </c>
      <c r="L12" s="45">
        <v>1150</v>
      </c>
      <c r="M12" s="46">
        <v>1250</v>
      </c>
    </row>
    <row r="13" ht="21" customHeight="1" spans="1:13">
      <c r="A13" s="16">
        <v>9</v>
      </c>
      <c r="B13" s="17" t="s">
        <v>42</v>
      </c>
      <c r="C13" s="18" t="s">
        <v>24</v>
      </c>
      <c r="D13" s="17" t="s">
        <v>43</v>
      </c>
      <c r="E13" s="18" t="s">
        <v>26</v>
      </c>
      <c r="F13" s="18">
        <v>8</v>
      </c>
      <c r="G13" s="19">
        <v>40</v>
      </c>
      <c r="H13" s="19">
        <v>8</v>
      </c>
      <c r="I13" s="20">
        <f t="shared" si="0"/>
        <v>320</v>
      </c>
      <c r="K13" s="44" t="s">
        <v>42</v>
      </c>
      <c r="L13" s="45">
        <v>8</v>
      </c>
      <c r="M13" s="46">
        <v>8</v>
      </c>
    </row>
    <row r="14" ht="21" customHeight="1" spans="1:13">
      <c r="A14" s="16">
        <v>10</v>
      </c>
      <c r="B14" s="17" t="s">
        <v>44</v>
      </c>
      <c r="C14" s="18" t="s">
        <v>45</v>
      </c>
      <c r="D14" s="17" t="s">
        <v>46</v>
      </c>
      <c r="E14" s="18" t="s">
        <v>29</v>
      </c>
      <c r="F14" s="18">
        <v>1</v>
      </c>
      <c r="G14" s="19">
        <v>800</v>
      </c>
      <c r="H14" s="19">
        <v>1</v>
      </c>
      <c r="I14" s="20">
        <f t="shared" si="0"/>
        <v>800</v>
      </c>
      <c r="K14" s="44" t="s">
        <v>44</v>
      </c>
      <c r="L14" s="45">
        <v>1</v>
      </c>
      <c r="M14" s="46">
        <v>1</v>
      </c>
    </row>
    <row r="15" ht="21" customHeight="1" spans="1:13">
      <c r="A15" s="16">
        <v>11</v>
      </c>
      <c r="B15" s="17" t="s">
        <v>47</v>
      </c>
      <c r="C15" s="18" t="s">
        <v>48</v>
      </c>
      <c r="D15" s="17" t="s">
        <v>49</v>
      </c>
      <c r="E15" s="18" t="s">
        <v>50</v>
      </c>
      <c r="F15" s="18">
        <v>1</v>
      </c>
      <c r="G15" s="19">
        <v>300</v>
      </c>
      <c r="H15" s="19">
        <v>1</v>
      </c>
      <c r="I15" s="20">
        <f t="shared" si="0"/>
        <v>300</v>
      </c>
      <c r="K15" s="44" t="s">
        <v>47</v>
      </c>
      <c r="L15" s="45">
        <v>1</v>
      </c>
      <c r="M15" s="46">
        <v>1</v>
      </c>
    </row>
    <row r="16" ht="21" customHeight="1" spans="1:13">
      <c r="A16" s="16">
        <v>12</v>
      </c>
      <c r="B16" s="17" t="s">
        <v>51</v>
      </c>
      <c r="C16" s="18" t="s">
        <v>36</v>
      </c>
      <c r="D16" s="17" t="s">
        <v>52</v>
      </c>
      <c r="E16" s="18" t="s">
        <v>26</v>
      </c>
      <c r="F16" s="18">
        <v>24</v>
      </c>
      <c r="G16" s="19">
        <v>5</v>
      </c>
      <c r="H16" s="18">
        <v>24</v>
      </c>
      <c r="I16" s="20">
        <f t="shared" si="0"/>
        <v>120</v>
      </c>
      <c r="K16" s="44" t="s">
        <v>51</v>
      </c>
      <c r="L16" s="45">
        <v>24</v>
      </c>
      <c r="M16" s="46">
        <v>24</v>
      </c>
    </row>
    <row r="17" ht="21" customHeight="1" spans="1:13">
      <c r="A17" s="16">
        <v>13</v>
      </c>
      <c r="B17" s="17" t="s">
        <v>53</v>
      </c>
      <c r="C17" s="18" t="s">
        <v>36</v>
      </c>
      <c r="D17" s="17" t="s">
        <v>54</v>
      </c>
      <c r="E17" s="18" t="s">
        <v>26</v>
      </c>
      <c r="F17" s="18">
        <v>4</v>
      </c>
      <c r="G17" s="19">
        <v>5</v>
      </c>
      <c r="H17" s="18">
        <v>4</v>
      </c>
      <c r="I17" s="20">
        <f t="shared" si="0"/>
        <v>20</v>
      </c>
      <c r="K17" s="44" t="s">
        <v>53</v>
      </c>
      <c r="L17" s="45">
        <v>4</v>
      </c>
      <c r="M17" s="46">
        <v>4</v>
      </c>
    </row>
    <row r="18" ht="21" customHeight="1" spans="1:13">
      <c r="A18" s="16">
        <v>14</v>
      </c>
      <c r="B18" s="17" t="s">
        <v>55</v>
      </c>
      <c r="C18" s="18" t="s">
        <v>31</v>
      </c>
      <c r="D18" s="17" t="s">
        <v>56</v>
      </c>
      <c r="E18" s="18" t="s">
        <v>26</v>
      </c>
      <c r="F18" s="18">
        <v>32</v>
      </c>
      <c r="G18" s="20"/>
      <c r="H18" s="20"/>
      <c r="I18" s="20">
        <f t="shared" si="0"/>
        <v>0</v>
      </c>
      <c r="K18" s="44" t="s">
        <v>55</v>
      </c>
      <c r="L18" s="45">
        <v>20</v>
      </c>
      <c r="M18" s="46">
        <v>0</v>
      </c>
    </row>
    <row r="19" ht="21" customHeight="1" spans="1:13">
      <c r="A19" s="16">
        <v>15</v>
      </c>
      <c r="B19" s="17" t="s">
        <v>57</v>
      </c>
      <c r="C19" s="18" t="s">
        <v>36</v>
      </c>
      <c r="D19" s="17" t="s">
        <v>58</v>
      </c>
      <c r="E19" s="18" t="s">
        <v>59</v>
      </c>
      <c r="F19" s="18">
        <v>336</v>
      </c>
      <c r="G19" s="19"/>
      <c r="H19" s="19"/>
      <c r="I19" s="20">
        <f t="shared" si="0"/>
        <v>0</v>
      </c>
      <c r="K19" s="44" t="s">
        <v>57</v>
      </c>
      <c r="L19" s="45">
        <v>200</v>
      </c>
      <c r="M19" s="46">
        <v>200</v>
      </c>
    </row>
    <row r="20" ht="21" customHeight="1" spans="1:13">
      <c r="A20" s="16">
        <v>16</v>
      </c>
      <c r="B20" s="17" t="s">
        <v>60</v>
      </c>
      <c r="C20" s="18" t="s">
        <v>36</v>
      </c>
      <c r="D20" s="17" t="s">
        <v>61</v>
      </c>
      <c r="E20" s="18" t="s">
        <v>59</v>
      </c>
      <c r="F20" s="18">
        <v>200</v>
      </c>
      <c r="G20" s="19"/>
      <c r="H20" s="19"/>
      <c r="I20" s="20">
        <f t="shared" si="0"/>
        <v>0</v>
      </c>
      <c r="K20" s="44" t="s">
        <v>60</v>
      </c>
      <c r="L20" s="45">
        <v>200</v>
      </c>
      <c r="M20" s="46">
        <v>200</v>
      </c>
    </row>
    <row r="21" ht="21" customHeight="1" spans="1:13">
      <c r="A21" s="16">
        <v>17</v>
      </c>
      <c r="B21" s="17" t="s">
        <v>60</v>
      </c>
      <c r="C21" s="18" t="s">
        <v>36</v>
      </c>
      <c r="D21" s="17" t="s">
        <v>62</v>
      </c>
      <c r="E21" s="18" t="s">
        <v>59</v>
      </c>
      <c r="F21" s="18">
        <v>20</v>
      </c>
      <c r="G21" s="19"/>
      <c r="H21" s="19"/>
      <c r="I21" s="20">
        <f t="shared" si="0"/>
        <v>0</v>
      </c>
      <c r="K21" s="44" t="s">
        <v>60</v>
      </c>
      <c r="L21" s="45">
        <v>10</v>
      </c>
      <c r="M21" s="46">
        <v>10</v>
      </c>
    </row>
    <row r="22" ht="21" customHeight="1" spans="1:13">
      <c r="A22" s="16">
        <v>18</v>
      </c>
      <c r="B22" s="17" t="s">
        <v>63</v>
      </c>
      <c r="C22" s="18" t="s">
        <v>36</v>
      </c>
      <c r="D22" s="17" t="s">
        <v>64</v>
      </c>
      <c r="E22" s="18" t="s">
        <v>65</v>
      </c>
      <c r="F22" s="18">
        <v>53</v>
      </c>
      <c r="G22" s="19"/>
      <c r="H22" s="19"/>
      <c r="I22" s="20">
        <f t="shared" si="0"/>
        <v>0</v>
      </c>
      <c r="K22" s="44" t="s">
        <v>63</v>
      </c>
      <c r="L22" s="45">
        <v>40</v>
      </c>
      <c r="M22" s="46">
        <v>40</v>
      </c>
    </row>
    <row r="23" ht="21" customHeight="1" spans="1:13">
      <c r="A23" s="16"/>
      <c r="B23" s="17" t="s">
        <v>66</v>
      </c>
      <c r="C23" s="18"/>
      <c r="D23" s="17" t="s">
        <v>67</v>
      </c>
      <c r="E23" s="18" t="s">
        <v>26</v>
      </c>
      <c r="F23" s="18">
        <v>165</v>
      </c>
      <c r="G23" s="19">
        <v>80</v>
      </c>
      <c r="H23" s="19">
        <v>51</v>
      </c>
      <c r="I23" s="20">
        <f t="shared" si="0"/>
        <v>4080</v>
      </c>
      <c r="K23" s="44"/>
      <c r="L23" s="45"/>
      <c r="M23" s="46"/>
    </row>
    <row r="24" ht="21" customHeight="1" spans="1:13">
      <c r="A24" s="16"/>
      <c r="B24" s="17" t="s">
        <v>66</v>
      </c>
      <c r="C24" s="18"/>
      <c r="D24" s="17" t="s">
        <v>68</v>
      </c>
      <c r="E24" s="18" t="s">
        <v>26</v>
      </c>
      <c r="F24" s="18"/>
      <c r="G24" s="19">
        <v>108</v>
      </c>
      <c r="H24" s="19">
        <v>108</v>
      </c>
      <c r="I24" s="20">
        <f t="shared" si="0"/>
        <v>11664</v>
      </c>
      <c r="K24" s="44"/>
      <c r="L24" s="45"/>
      <c r="M24" s="46"/>
    </row>
    <row r="25" ht="21" customHeight="1" spans="1:13">
      <c r="A25" s="16">
        <v>19</v>
      </c>
      <c r="B25" s="17" t="s">
        <v>69</v>
      </c>
      <c r="C25" s="18" t="s">
        <v>31</v>
      </c>
      <c r="D25" s="17" t="s">
        <v>70</v>
      </c>
      <c r="E25" s="18" t="s">
        <v>71</v>
      </c>
      <c r="F25" s="18">
        <v>384</v>
      </c>
      <c r="G25" s="19">
        <v>8</v>
      </c>
      <c r="H25" s="18">
        <v>384</v>
      </c>
      <c r="I25" s="20">
        <f t="shared" si="0"/>
        <v>3072</v>
      </c>
      <c r="K25" s="44" t="s">
        <v>69</v>
      </c>
      <c r="L25" s="45">
        <v>384</v>
      </c>
      <c r="M25" s="46"/>
    </row>
    <row r="26" ht="21" customHeight="1" spans="1:13">
      <c r="A26" s="16">
        <v>20</v>
      </c>
      <c r="B26" s="17" t="s">
        <v>72</v>
      </c>
      <c r="C26" s="18" t="s">
        <v>36</v>
      </c>
      <c r="D26" s="17" t="s">
        <v>73</v>
      </c>
      <c r="E26" s="18" t="s">
        <v>50</v>
      </c>
      <c r="F26" s="18">
        <v>100</v>
      </c>
      <c r="G26" s="19">
        <v>3</v>
      </c>
      <c r="H26" s="21">
        <v>50</v>
      </c>
      <c r="I26" s="20">
        <f t="shared" si="0"/>
        <v>150</v>
      </c>
      <c r="K26" s="44" t="s">
        <v>72</v>
      </c>
      <c r="L26" s="45">
        <v>50</v>
      </c>
      <c r="M26" s="46">
        <v>50</v>
      </c>
    </row>
    <row r="27" ht="21" customHeight="1" spans="1:13">
      <c r="A27" s="16">
        <v>21</v>
      </c>
      <c r="B27" s="17" t="s">
        <v>72</v>
      </c>
      <c r="C27" s="18" t="s">
        <v>36</v>
      </c>
      <c r="D27" s="17" t="s">
        <v>74</v>
      </c>
      <c r="E27" s="18" t="s">
        <v>50</v>
      </c>
      <c r="F27" s="18">
        <v>40</v>
      </c>
      <c r="G27" s="19">
        <v>3</v>
      </c>
      <c r="H27" s="21">
        <v>30</v>
      </c>
      <c r="I27" s="20">
        <f t="shared" si="0"/>
        <v>90</v>
      </c>
      <c r="K27" s="44" t="s">
        <v>72</v>
      </c>
      <c r="L27" s="45">
        <v>40</v>
      </c>
      <c r="M27" s="46">
        <v>30</v>
      </c>
    </row>
    <row r="28" ht="21" customHeight="1" spans="1:13">
      <c r="A28" s="16">
        <v>22</v>
      </c>
      <c r="B28" s="17" t="s">
        <v>75</v>
      </c>
      <c r="C28" s="18" t="s">
        <v>31</v>
      </c>
      <c r="D28" s="17" t="s">
        <v>76</v>
      </c>
      <c r="E28" s="18" t="s">
        <v>50</v>
      </c>
      <c r="F28" s="18">
        <v>35</v>
      </c>
      <c r="G28" s="19">
        <v>200</v>
      </c>
      <c r="H28" s="19">
        <v>17</v>
      </c>
      <c r="I28" s="20">
        <f t="shared" si="0"/>
        <v>3400</v>
      </c>
      <c r="K28" s="44" t="s">
        <v>75</v>
      </c>
      <c r="L28" s="45">
        <v>17</v>
      </c>
      <c r="M28" s="46">
        <v>0</v>
      </c>
    </row>
    <row r="29" ht="21" customHeight="1" spans="1:13">
      <c r="A29" s="16">
        <v>23</v>
      </c>
      <c r="B29" s="17" t="s">
        <v>77</v>
      </c>
      <c r="C29" s="18" t="s">
        <v>78</v>
      </c>
      <c r="D29" s="17" t="s">
        <v>79</v>
      </c>
      <c r="E29" s="18" t="s">
        <v>22</v>
      </c>
      <c r="F29" s="18">
        <v>150</v>
      </c>
      <c r="G29" s="19">
        <v>2</v>
      </c>
      <c r="H29" s="19">
        <v>50</v>
      </c>
      <c r="I29" s="20">
        <f t="shared" si="0"/>
        <v>100</v>
      </c>
      <c r="K29" s="44" t="s">
        <v>77</v>
      </c>
      <c r="L29" s="45">
        <v>85</v>
      </c>
      <c r="M29" s="46">
        <v>50</v>
      </c>
    </row>
    <row r="30" ht="21" customHeight="1" spans="1:13">
      <c r="A30" s="16">
        <v>24</v>
      </c>
      <c r="B30" s="17" t="s">
        <v>77</v>
      </c>
      <c r="C30" s="18" t="s">
        <v>78</v>
      </c>
      <c r="D30" s="17" t="s">
        <v>80</v>
      </c>
      <c r="E30" s="18" t="s">
        <v>22</v>
      </c>
      <c r="F30" s="18">
        <v>1000</v>
      </c>
      <c r="G30" s="20">
        <v>2</v>
      </c>
      <c r="H30" s="20">
        <v>800</v>
      </c>
      <c r="I30" s="20">
        <f t="shared" si="0"/>
        <v>1600</v>
      </c>
      <c r="K30" s="44" t="s">
        <v>77</v>
      </c>
      <c r="L30" s="45">
        <v>680</v>
      </c>
      <c r="M30" s="46">
        <v>800</v>
      </c>
    </row>
    <row r="31" ht="21" customHeight="1" spans="1:13">
      <c r="A31" s="16">
        <v>25</v>
      </c>
      <c r="B31" s="17" t="s">
        <v>81</v>
      </c>
      <c r="C31" s="18" t="s">
        <v>82</v>
      </c>
      <c r="D31" s="17" t="s">
        <v>83</v>
      </c>
      <c r="E31" s="18" t="s">
        <v>84</v>
      </c>
      <c r="F31" s="18">
        <v>8</v>
      </c>
      <c r="G31" s="20"/>
      <c r="H31" s="20"/>
      <c r="I31" s="20">
        <f t="shared" si="0"/>
        <v>0</v>
      </c>
      <c r="K31" s="44" t="s">
        <v>81</v>
      </c>
      <c r="L31" s="45">
        <v>0</v>
      </c>
      <c r="M31" s="46">
        <v>0</v>
      </c>
    </row>
    <row r="32" ht="21" customHeight="1" spans="1:13">
      <c r="A32" s="16">
        <v>26</v>
      </c>
      <c r="B32" s="17" t="s">
        <v>85</v>
      </c>
      <c r="C32" s="18" t="s">
        <v>86</v>
      </c>
      <c r="D32" s="17" t="s">
        <v>87</v>
      </c>
      <c r="E32" s="18" t="s">
        <v>22</v>
      </c>
      <c r="F32" s="18">
        <v>4000</v>
      </c>
      <c r="G32" s="20">
        <v>2</v>
      </c>
      <c r="H32" s="20">
        <v>2000</v>
      </c>
      <c r="I32" s="20">
        <f t="shared" si="0"/>
        <v>4000</v>
      </c>
      <c r="K32" s="44" t="s">
        <v>85</v>
      </c>
      <c r="L32" s="45">
        <v>2125</v>
      </c>
      <c r="M32" s="46">
        <v>2000</v>
      </c>
    </row>
    <row r="33" ht="21" customHeight="1" spans="1:13">
      <c r="A33" s="16">
        <v>27</v>
      </c>
      <c r="B33" s="17" t="s">
        <v>88</v>
      </c>
      <c r="C33" s="18" t="s">
        <v>86</v>
      </c>
      <c r="D33" s="17" t="s">
        <v>88</v>
      </c>
      <c r="E33" s="18" t="s">
        <v>22</v>
      </c>
      <c r="F33" s="18">
        <v>200</v>
      </c>
      <c r="G33" s="20">
        <v>2</v>
      </c>
      <c r="H33" s="20"/>
      <c r="I33" s="20">
        <f t="shared" si="0"/>
        <v>0</v>
      </c>
      <c r="K33" s="44" t="s">
        <v>88</v>
      </c>
      <c r="L33" s="45">
        <v>0</v>
      </c>
      <c r="M33" s="46">
        <v>0</v>
      </c>
    </row>
    <row r="34" ht="21" customHeight="1" spans="1:13">
      <c r="A34" s="16">
        <v>28</v>
      </c>
      <c r="B34" s="17" t="s">
        <v>89</v>
      </c>
      <c r="C34" s="18" t="s">
        <v>90</v>
      </c>
      <c r="D34" s="17" t="s">
        <v>91</v>
      </c>
      <c r="E34" s="18" t="s">
        <v>22</v>
      </c>
      <c r="F34" s="18">
        <v>1000</v>
      </c>
      <c r="G34" s="20">
        <v>3</v>
      </c>
      <c r="H34" s="20">
        <v>500</v>
      </c>
      <c r="I34" s="20">
        <f t="shared" si="0"/>
        <v>1500</v>
      </c>
      <c r="K34" s="44" t="s">
        <v>89</v>
      </c>
      <c r="L34" s="45">
        <v>510</v>
      </c>
      <c r="M34" s="46">
        <v>500</v>
      </c>
    </row>
    <row r="35" ht="21" customHeight="1" spans="1:13">
      <c r="A35" s="16">
        <v>29</v>
      </c>
      <c r="B35" s="17" t="s">
        <v>92</v>
      </c>
      <c r="C35" s="18" t="s">
        <v>36</v>
      </c>
      <c r="D35" s="17" t="s">
        <v>93</v>
      </c>
      <c r="E35" s="18" t="s">
        <v>26</v>
      </c>
      <c r="F35" s="18">
        <v>1000</v>
      </c>
      <c r="G35" s="20"/>
      <c r="H35" s="20"/>
      <c r="I35" s="20">
        <f t="shared" si="0"/>
        <v>0</v>
      </c>
      <c r="K35" s="44" t="s">
        <v>92</v>
      </c>
      <c r="L35" s="45">
        <v>400</v>
      </c>
      <c r="M35" s="46">
        <v>300</v>
      </c>
    </row>
    <row r="36" ht="21" customHeight="1" spans="1:13">
      <c r="A36" s="16">
        <v>30</v>
      </c>
      <c r="B36" s="17"/>
      <c r="C36" s="18"/>
      <c r="D36" s="17"/>
      <c r="E36" s="18"/>
      <c r="F36" s="18"/>
      <c r="G36" s="22"/>
      <c r="H36" s="22"/>
      <c r="I36" s="22"/>
      <c r="J36" s="47"/>
      <c r="K36" s="48"/>
      <c r="L36" s="49"/>
      <c r="M36" s="50"/>
    </row>
    <row r="37" customFormat="1" spans="1:13">
      <c r="A37" s="23"/>
      <c r="B37" s="23"/>
      <c r="C37" s="23"/>
      <c r="D37" s="24"/>
      <c r="E37" s="23"/>
      <c r="F37" s="23"/>
      <c r="G37" s="33" t="s">
        <v>94</v>
      </c>
      <c r="H37" s="34"/>
      <c r="I37" s="51">
        <f>SUM(I5:I36)</f>
        <v>69706</v>
      </c>
      <c r="K37" s="48"/>
      <c r="L37" s="49"/>
      <c r="M37" s="50"/>
    </row>
    <row r="38" customFormat="1" spans="1:13">
      <c r="A38" s="23"/>
      <c r="B38" s="23"/>
      <c r="C38" s="23"/>
      <c r="D38" s="24"/>
      <c r="E38" s="23"/>
      <c r="F38" s="23"/>
      <c r="G38" s="35"/>
      <c r="H38" s="36" t="s">
        <v>95</v>
      </c>
      <c r="I38" s="51">
        <f>I37*0.973</f>
        <v>67823.938</v>
      </c>
      <c r="J38" t="s">
        <v>96</v>
      </c>
      <c r="K38" s="52"/>
      <c r="L38" s="53"/>
      <c r="M38" s="54"/>
    </row>
    <row r="39" customFormat="1" spans="1:13">
      <c r="A39" s="23"/>
      <c r="B39" s="23"/>
      <c r="C39" s="23"/>
      <c r="D39" s="24"/>
      <c r="E39" s="23"/>
      <c r="F39" s="23"/>
      <c r="G39" s="35"/>
      <c r="H39" s="36" t="s">
        <v>97</v>
      </c>
      <c r="I39" s="51">
        <v>6000</v>
      </c>
      <c r="J39" t="s">
        <v>98</v>
      </c>
      <c r="K39" s="52"/>
      <c r="L39" s="53"/>
      <c r="M39" s="54"/>
    </row>
    <row r="40" customFormat="1" spans="1:13">
      <c r="A40" s="23"/>
      <c r="B40" s="23"/>
      <c r="C40" s="23"/>
      <c r="D40" s="24"/>
      <c r="E40" s="23"/>
      <c r="F40" s="23"/>
      <c r="G40" s="35"/>
      <c r="H40" s="37" t="s">
        <v>99</v>
      </c>
      <c r="I40" s="55">
        <f>I39+I38</f>
        <v>73823.938</v>
      </c>
      <c r="J40" s="47"/>
      <c r="K40" s="52"/>
      <c r="L40" s="53"/>
      <c r="M40" s="54"/>
    </row>
    <row r="41" customFormat="1" spans="1:9">
      <c r="A41" s="23"/>
      <c r="B41" s="23"/>
      <c r="C41" s="23"/>
      <c r="D41" s="24"/>
      <c r="E41" s="23"/>
      <c r="F41" s="23"/>
      <c r="G41" s="25"/>
      <c r="H41" s="38" t="s">
        <v>100</v>
      </c>
      <c r="I41" s="56">
        <f>I40*0.95</f>
        <v>70132.7411</v>
      </c>
    </row>
    <row r="42" customFormat="1" spans="8:9">
      <c r="H42" s="38" t="s">
        <v>101</v>
      </c>
      <c r="I42" s="56">
        <v>10000</v>
      </c>
    </row>
    <row r="43" customFormat="1" spans="8:9">
      <c r="H43" s="39" t="s">
        <v>102</v>
      </c>
      <c r="I43" s="57">
        <v>50564.8</v>
      </c>
    </row>
    <row r="44" customFormat="1" spans="7:12">
      <c r="G44" s="40"/>
      <c r="H44" s="39" t="s">
        <v>103</v>
      </c>
      <c r="I44" s="58">
        <f>I41-I42-I43</f>
        <v>9567.94109999998</v>
      </c>
      <c r="K44" t="s">
        <v>104</v>
      </c>
      <c r="L44" s="59">
        <f>I40-I41</f>
        <v>3691.19690000001</v>
      </c>
    </row>
    <row r="45" customFormat="1" spans="9:9">
      <c r="I45" s="32"/>
    </row>
    <row r="46" customFormat="1" spans="9:9">
      <c r="I46" s="32"/>
    </row>
  </sheetData>
  <mergeCells count="8">
    <mergeCell ref="A1:I1"/>
    <mergeCell ref="A2:C2"/>
    <mergeCell ref="E2:F2"/>
    <mergeCell ref="G2:I2"/>
    <mergeCell ref="A3:C3"/>
    <mergeCell ref="E3:F3"/>
    <mergeCell ref="G3:I3"/>
    <mergeCell ref="G37:H3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opLeftCell="C29" workbookViewId="0">
      <selection activeCell="M41" sqref="M41"/>
    </sheetView>
  </sheetViews>
  <sheetFormatPr defaultColWidth="8.72727272727273" defaultRowHeight="14"/>
  <cols>
    <col min="1" max="1" width="7.09090909090909" customWidth="1"/>
    <col min="2" max="2" width="11.9090909090909" customWidth="1"/>
    <col min="4" max="4" width="38.2727272727273" customWidth="1"/>
    <col min="6" max="6" width="10.1818181818182" customWidth="1"/>
    <col min="8" max="8" width="12.0909090909091" customWidth="1"/>
    <col min="10" max="10" width="12.6363636363636" customWidth="1"/>
  </cols>
  <sheetData>
    <row r="1" s="1" customFormat="1" ht="32" customHeight="1" spans="1:10">
      <c r="A1" s="2" t="s">
        <v>0</v>
      </c>
      <c r="B1" s="3"/>
      <c r="C1" s="4"/>
      <c r="D1" s="4"/>
      <c r="E1" s="4"/>
      <c r="F1" s="4"/>
      <c r="G1" s="4"/>
      <c r="H1" s="4"/>
      <c r="I1" s="4"/>
      <c r="J1" s="28"/>
    </row>
    <row r="2" s="1" customFormat="1" ht="36" customHeight="1" spans="1:10">
      <c r="A2" s="5" t="s">
        <v>1</v>
      </c>
      <c r="B2" s="6"/>
      <c r="C2" s="7"/>
      <c r="D2" s="8" t="s">
        <v>2</v>
      </c>
      <c r="E2" s="9" t="s">
        <v>3</v>
      </c>
      <c r="F2" s="10"/>
      <c r="G2" s="11" t="s">
        <v>4</v>
      </c>
      <c r="H2" s="11"/>
      <c r="I2" s="11"/>
      <c r="J2" s="28"/>
    </row>
    <row r="3" s="1" customFormat="1" ht="36" customHeight="1" spans="1:10">
      <c r="A3" s="5" t="s">
        <v>5</v>
      </c>
      <c r="B3" s="6"/>
      <c r="C3" s="7"/>
      <c r="D3" s="12">
        <v>45250</v>
      </c>
      <c r="E3" s="9" t="s">
        <v>6</v>
      </c>
      <c r="F3" s="10"/>
      <c r="G3" s="11"/>
      <c r="H3" s="11"/>
      <c r="I3" s="11"/>
      <c r="J3" s="28"/>
    </row>
    <row r="4" ht="30.75" spans="1:9">
      <c r="A4" s="13" t="s">
        <v>7</v>
      </c>
      <c r="B4" s="14" t="s">
        <v>8</v>
      </c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5" t="s">
        <v>14</v>
      </c>
      <c r="I4" s="15" t="s">
        <v>15</v>
      </c>
    </row>
    <row r="5" ht="21" customHeight="1" spans="1:9">
      <c r="A5" s="16">
        <v>1</v>
      </c>
      <c r="B5" s="17" t="s">
        <v>19</v>
      </c>
      <c r="C5" s="18" t="s">
        <v>20</v>
      </c>
      <c r="D5" s="17" t="s">
        <v>21</v>
      </c>
      <c r="E5" s="18" t="s">
        <v>22</v>
      </c>
      <c r="F5" s="18">
        <v>1800</v>
      </c>
      <c r="G5" s="19">
        <v>20</v>
      </c>
      <c r="H5" s="19">
        <v>1500</v>
      </c>
      <c r="I5" s="20">
        <f>H5*G5</f>
        <v>30000</v>
      </c>
    </row>
    <row r="6" ht="21" customHeight="1" spans="1:9">
      <c r="A6" s="16">
        <v>2</v>
      </c>
      <c r="B6" s="17" t="s">
        <v>23</v>
      </c>
      <c r="C6" s="18" t="s">
        <v>24</v>
      </c>
      <c r="D6" s="17" t="s">
        <v>25</v>
      </c>
      <c r="E6" s="18" t="s">
        <v>26</v>
      </c>
      <c r="F6" s="18">
        <v>4</v>
      </c>
      <c r="G6" s="19">
        <v>100</v>
      </c>
      <c r="H6" s="19">
        <v>4</v>
      </c>
      <c r="I6" s="20">
        <f t="shared" ref="I6:I36" si="0">H6*G6</f>
        <v>400</v>
      </c>
    </row>
    <row r="7" ht="21" customHeight="1" spans="1:9">
      <c r="A7" s="16">
        <v>3</v>
      </c>
      <c r="B7" s="17" t="s">
        <v>27</v>
      </c>
      <c r="C7" s="18" t="s">
        <v>24</v>
      </c>
      <c r="D7" s="17" t="s">
        <v>28</v>
      </c>
      <c r="E7" s="18" t="s">
        <v>29</v>
      </c>
      <c r="F7" s="18">
        <v>2</v>
      </c>
      <c r="G7" s="19">
        <v>100</v>
      </c>
      <c r="H7" s="19">
        <v>2</v>
      </c>
      <c r="I7" s="20">
        <f t="shared" si="0"/>
        <v>200</v>
      </c>
    </row>
    <row r="8" ht="21" customHeight="1" spans="1:9">
      <c r="A8" s="16">
        <v>4</v>
      </c>
      <c r="B8" s="17" t="s">
        <v>30</v>
      </c>
      <c r="C8" s="18" t="s">
        <v>31</v>
      </c>
      <c r="D8" s="17" t="s">
        <v>32</v>
      </c>
      <c r="E8" s="18" t="s">
        <v>29</v>
      </c>
      <c r="F8" s="18">
        <v>2</v>
      </c>
      <c r="G8" s="19">
        <v>100</v>
      </c>
      <c r="H8" s="19">
        <v>2</v>
      </c>
      <c r="I8" s="20">
        <f t="shared" si="0"/>
        <v>200</v>
      </c>
    </row>
    <row r="9" ht="21" customHeight="1" spans="1:9">
      <c r="A9" s="16">
        <v>5</v>
      </c>
      <c r="B9" s="17" t="s">
        <v>33</v>
      </c>
      <c r="C9" s="18" t="s">
        <v>31</v>
      </c>
      <c r="D9" s="17" t="s">
        <v>34</v>
      </c>
      <c r="E9" s="18" t="s">
        <v>26</v>
      </c>
      <c r="F9" s="18">
        <v>35</v>
      </c>
      <c r="G9" s="19">
        <v>40</v>
      </c>
      <c r="H9" s="19">
        <v>28</v>
      </c>
      <c r="I9" s="20">
        <f t="shared" si="0"/>
        <v>1120</v>
      </c>
    </row>
    <row r="10" ht="21" customHeight="1" spans="1:9">
      <c r="A10" s="16">
        <v>6</v>
      </c>
      <c r="B10" s="17" t="s">
        <v>35</v>
      </c>
      <c r="C10" s="18" t="s">
        <v>36</v>
      </c>
      <c r="D10" s="17" t="s">
        <v>37</v>
      </c>
      <c r="E10" s="18" t="s">
        <v>26</v>
      </c>
      <c r="F10" s="18">
        <v>14</v>
      </c>
      <c r="G10" s="19">
        <v>5</v>
      </c>
      <c r="H10" s="19">
        <v>14</v>
      </c>
      <c r="I10" s="20">
        <f t="shared" si="0"/>
        <v>70</v>
      </c>
    </row>
    <row r="11" ht="21" customHeight="1" spans="1:9">
      <c r="A11" s="16">
        <v>7</v>
      </c>
      <c r="B11" s="17" t="s">
        <v>38</v>
      </c>
      <c r="C11" s="18" t="s">
        <v>36</v>
      </c>
      <c r="D11" s="17" t="s">
        <v>39</v>
      </c>
      <c r="E11" s="18" t="s">
        <v>22</v>
      </c>
      <c r="F11" s="18">
        <v>2000</v>
      </c>
      <c r="G11" s="19">
        <v>2</v>
      </c>
      <c r="H11" s="18">
        <v>2000</v>
      </c>
      <c r="I11" s="20">
        <f t="shared" si="0"/>
        <v>4000</v>
      </c>
    </row>
    <row r="12" ht="21" customHeight="1" spans="1:9">
      <c r="A12" s="16">
        <v>8</v>
      </c>
      <c r="B12" s="17" t="s">
        <v>40</v>
      </c>
      <c r="C12" s="18" t="s">
        <v>36</v>
      </c>
      <c r="D12" s="17" t="s">
        <v>41</v>
      </c>
      <c r="E12" s="18" t="s">
        <v>22</v>
      </c>
      <c r="F12" s="18">
        <v>1300</v>
      </c>
      <c r="G12" s="20">
        <v>2</v>
      </c>
      <c r="H12" s="18">
        <v>1250</v>
      </c>
      <c r="I12" s="20">
        <f t="shared" si="0"/>
        <v>2500</v>
      </c>
    </row>
    <row r="13" ht="21" customHeight="1" spans="1:9">
      <c r="A13" s="16">
        <v>9</v>
      </c>
      <c r="B13" s="17" t="s">
        <v>42</v>
      </c>
      <c r="C13" s="18" t="s">
        <v>24</v>
      </c>
      <c r="D13" s="17" t="s">
        <v>43</v>
      </c>
      <c r="E13" s="18" t="s">
        <v>26</v>
      </c>
      <c r="F13" s="18">
        <v>8</v>
      </c>
      <c r="G13" s="19">
        <v>40</v>
      </c>
      <c r="H13" s="19">
        <v>8</v>
      </c>
      <c r="I13" s="20">
        <f t="shared" si="0"/>
        <v>320</v>
      </c>
    </row>
    <row r="14" ht="21" customHeight="1" spans="1:9">
      <c r="A14" s="16">
        <v>10</v>
      </c>
      <c r="B14" s="17" t="s">
        <v>44</v>
      </c>
      <c r="C14" s="18" t="s">
        <v>45</v>
      </c>
      <c r="D14" s="17" t="s">
        <v>46</v>
      </c>
      <c r="E14" s="18" t="s">
        <v>29</v>
      </c>
      <c r="F14" s="18">
        <v>1</v>
      </c>
      <c r="G14" s="19">
        <v>800</v>
      </c>
      <c r="H14" s="19">
        <v>1</v>
      </c>
      <c r="I14" s="20">
        <f t="shared" si="0"/>
        <v>800</v>
      </c>
    </row>
    <row r="15" ht="21" customHeight="1" spans="1:9">
      <c r="A15" s="16">
        <v>11</v>
      </c>
      <c r="B15" s="17" t="s">
        <v>47</v>
      </c>
      <c r="C15" s="18" t="s">
        <v>48</v>
      </c>
      <c r="D15" s="17" t="s">
        <v>49</v>
      </c>
      <c r="E15" s="18" t="s">
        <v>50</v>
      </c>
      <c r="F15" s="18">
        <v>1</v>
      </c>
      <c r="G15" s="19">
        <v>300</v>
      </c>
      <c r="H15" s="19">
        <v>1</v>
      </c>
      <c r="I15" s="20">
        <f t="shared" si="0"/>
        <v>300</v>
      </c>
    </row>
    <row r="16" ht="21" customHeight="1" spans="1:9">
      <c r="A16" s="16">
        <v>12</v>
      </c>
      <c r="B16" s="17" t="s">
        <v>51</v>
      </c>
      <c r="C16" s="18" t="s">
        <v>36</v>
      </c>
      <c r="D16" s="17" t="s">
        <v>52</v>
      </c>
      <c r="E16" s="18" t="s">
        <v>26</v>
      </c>
      <c r="F16" s="18">
        <v>24</v>
      </c>
      <c r="G16" s="19">
        <v>5</v>
      </c>
      <c r="H16" s="18">
        <v>24</v>
      </c>
      <c r="I16" s="20">
        <f t="shared" si="0"/>
        <v>120</v>
      </c>
    </row>
    <row r="17" ht="21" customHeight="1" spans="1:9">
      <c r="A17" s="16">
        <v>13</v>
      </c>
      <c r="B17" s="17" t="s">
        <v>53</v>
      </c>
      <c r="C17" s="18" t="s">
        <v>36</v>
      </c>
      <c r="D17" s="17" t="s">
        <v>54</v>
      </c>
      <c r="E17" s="18" t="s">
        <v>26</v>
      </c>
      <c r="F17" s="18">
        <v>4</v>
      </c>
      <c r="G17" s="19">
        <v>5</v>
      </c>
      <c r="H17" s="18">
        <v>4</v>
      </c>
      <c r="I17" s="20">
        <f t="shared" si="0"/>
        <v>20</v>
      </c>
    </row>
    <row r="18" ht="21" customHeight="1" spans="1:9">
      <c r="A18" s="16">
        <v>14</v>
      </c>
      <c r="B18" s="17" t="s">
        <v>55</v>
      </c>
      <c r="C18" s="18" t="s">
        <v>31</v>
      </c>
      <c r="D18" s="17" t="s">
        <v>56</v>
      </c>
      <c r="E18" s="18" t="s">
        <v>26</v>
      </c>
      <c r="F18" s="18">
        <v>32</v>
      </c>
      <c r="G18" s="20"/>
      <c r="H18" s="20"/>
      <c r="I18" s="20">
        <f t="shared" si="0"/>
        <v>0</v>
      </c>
    </row>
    <row r="19" ht="21" customHeight="1" spans="1:9">
      <c r="A19" s="16">
        <v>15</v>
      </c>
      <c r="B19" s="17" t="s">
        <v>57</v>
      </c>
      <c r="C19" s="18" t="s">
        <v>36</v>
      </c>
      <c r="D19" s="17" t="s">
        <v>58</v>
      </c>
      <c r="E19" s="18" t="s">
        <v>59</v>
      </c>
      <c r="F19" s="18">
        <v>336</v>
      </c>
      <c r="G19" s="19"/>
      <c r="H19" s="19"/>
      <c r="I19" s="20">
        <f t="shared" si="0"/>
        <v>0</v>
      </c>
    </row>
    <row r="20" ht="21" customHeight="1" spans="1:9">
      <c r="A20" s="16">
        <v>16</v>
      </c>
      <c r="B20" s="17" t="s">
        <v>60</v>
      </c>
      <c r="C20" s="18" t="s">
        <v>36</v>
      </c>
      <c r="D20" s="17" t="s">
        <v>61</v>
      </c>
      <c r="E20" s="18" t="s">
        <v>59</v>
      </c>
      <c r="F20" s="18">
        <v>200</v>
      </c>
      <c r="G20" s="19"/>
      <c r="H20" s="19"/>
      <c r="I20" s="20">
        <f t="shared" si="0"/>
        <v>0</v>
      </c>
    </row>
    <row r="21" ht="21" customHeight="1" spans="1:9">
      <c r="A21" s="16">
        <v>17</v>
      </c>
      <c r="B21" s="17" t="s">
        <v>60</v>
      </c>
      <c r="C21" s="18" t="s">
        <v>36</v>
      </c>
      <c r="D21" s="17" t="s">
        <v>62</v>
      </c>
      <c r="E21" s="18" t="s">
        <v>59</v>
      </c>
      <c r="F21" s="18">
        <v>20</v>
      </c>
      <c r="G21" s="19"/>
      <c r="H21" s="19"/>
      <c r="I21" s="20">
        <f t="shared" si="0"/>
        <v>0</v>
      </c>
    </row>
    <row r="22" ht="21" customHeight="1" spans="1:9">
      <c r="A22" s="16">
        <v>18</v>
      </c>
      <c r="B22" s="17" t="s">
        <v>63</v>
      </c>
      <c r="C22" s="18" t="s">
        <v>36</v>
      </c>
      <c r="D22" s="17" t="s">
        <v>64</v>
      </c>
      <c r="E22" s="18" t="s">
        <v>65</v>
      </c>
      <c r="F22" s="18">
        <v>53</v>
      </c>
      <c r="G22" s="19"/>
      <c r="H22" s="19"/>
      <c r="I22" s="20">
        <f t="shared" si="0"/>
        <v>0</v>
      </c>
    </row>
    <row r="23" ht="21" customHeight="1" spans="1:9">
      <c r="A23" s="16"/>
      <c r="B23" s="17" t="s">
        <v>66</v>
      </c>
      <c r="C23" s="18"/>
      <c r="D23" s="17" t="s">
        <v>67</v>
      </c>
      <c r="E23" s="18" t="s">
        <v>26</v>
      </c>
      <c r="F23" s="18">
        <v>165</v>
      </c>
      <c r="G23" s="19">
        <v>80</v>
      </c>
      <c r="H23" s="19">
        <v>51</v>
      </c>
      <c r="I23" s="20">
        <f t="shared" si="0"/>
        <v>4080</v>
      </c>
    </row>
    <row r="24" ht="21" customHeight="1" spans="1:9">
      <c r="A24" s="16"/>
      <c r="B24" s="17" t="s">
        <v>66</v>
      </c>
      <c r="C24" s="18"/>
      <c r="D24" s="17" t="s">
        <v>68</v>
      </c>
      <c r="E24" s="18" t="s">
        <v>26</v>
      </c>
      <c r="F24" s="18"/>
      <c r="G24" s="19">
        <v>108</v>
      </c>
      <c r="H24" s="19">
        <v>108</v>
      </c>
      <c r="I24" s="20">
        <f t="shared" si="0"/>
        <v>11664</v>
      </c>
    </row>
    <row r="25" ht="21" customHeight="1" spans="1:9">
      <c r="A25" s="16">
        <v>19</v>
      </c>
      <c r="B25" s="17" t="s">
        <v>69</v>
      </c>
      <c r="C25" s="18" t="s">
        <v>31</v>
      </c>
      <c r="D25" s="17" t="s">
        <v>70</v>
      </c>
      <c r="E25" s="18" t="s">
        <v>71</v>
      </c>
      <c r="F25" s="18">
        <v>384</v>
      </c>
      <c r="G25" s="19">
        <v>8</v>
      </c>
      <c r="H25" s="18">
        <v>384</v>
      </c>
      <c r="I25" s="20">
        <f t="shared" si="0"/>
        <v>3072</v>
      </c>
    </row>
    <row r="26" ht="21" customHeight="1" spans="1:9">
      <c r="A26" s="16">
        <v>20</v>
      </c>
      <c r="B26" s="17" t="s">
        <v>72</v>
      </c>
      <c r="C26" s="18" t="s">
        <v>36</v>
      </c>
      <c r="D26" s="17" t="s">
        <v>73</v>
      </c>
      <c r="E26" s="18" t="s">
        <v>50</v>
      </c>
      <c r="F26" s="18">
        <v>100</v>
      </c>
      <c r="G26" s="19">
        <v>3</v>
      </c>
      <c r="H26" s="21">
        <v>50</v>
      </c>
      <c r="I26" s="20">
        <f t="shared" si="0"/>
        <v>150</v>
      </c>
    </row>
    <row r="27" ht="21" customHeight="1" spans="1:9">
      <c r="A27" s="16">
        <v>21</v>
      </c>
      <c r="B27" s="17" t="s">
        <v>72</v>
      </c>
      <c r="C27" s="18" t="s">
        <v>36</v>
      </c>
      <c r="D27" s="17" t="s">
        <v>74</v>
      </c>
      <c r="E27" s="18" t="s">
        <v>50</v>
      </c>
      <c r="F27" s="18">
        <v>40</v>
      </c>
      <c r="G27" s="19">
        <v>3</v>
      </c>
      <c r="H27" s="21">
        <v>30</v>
      </c>
      <c r="I27" s="20">
        <f t="shared" si="0"/>
        <v>90</v>
      </c>
    </row>
    <row r="28" ht="21" customHeight="1" spans="1:9">
      <c r="A28" s="16">
        <v>22</v>
      </c>
      <c r="B28" s="17" t="s">
        <v>75</v>
      </c>
      <c r="C28" s="18" t="s">
        <v>31</v>
      </c>
      <c r="D28" s="17" t="s">
        <v>76</v>
      </c>
      <c r="E28" s="18" t="s">
        <v>50</v>
      </c>
      <c r="F28" s="18">
        <v>35</v>
      </c>
      <c r="G28" s="19">
        <v>200</v>
      </c>
      <c r="H28" s="19">
        <v>17</v>
      </c>
      <c r="I28" s="20">
        <f t="shared" si="0"/>
        <v>3400</v>
      </c>
    </row>
    <row r="29" ht="21" customHeight="1" spans="1:9">
      <c r="A29" s="16">
        <v>23</v>
      </c>
      <c r="B29" s="17" t="s">
        <v>77</v>
      </c>
      <c r="C29" s="18" t="s">
        <v>78</v>
      </c>
      <c r="D29" s="17" t="s">
        <v>79</v>
      </c>
      <c r="E29" s="18" t="s">
        <v>22</v>
      </c>
      <c r="F29" s="18">
        <v>150</v>
      </c>
      <c r="G29" s="19">
        <v>2</v>
      </c>
      <c r="H29" s="19">
        <v>50</v>
      </c>
      <c r="I29" s="20">
        <f t="shared" si="0"/>
        <v>100</v>
      </c>
    </row>
    <row r="30" ht="21" customHeight="1" spans="1:9">
      <c r="A30" s="16">
        <v>24</v>
      </c>
      <c r="B30" s="17" t="s">
        <v>77</v>
      </c>
      <c r="C30" s="18" t="s">
        <v>78</v>
      </c>
      <c r="D30" s="17" t="s">
        <v>80</v>
      </c>
      <c r="E30" s="18" t="s">
        <v>22</v>
      </c>
      <c r="F30" s="18">
        <v>1000</v>
      </c>
      <c r="G30" s="20">
        <v>2</v>
      </c>
      <c r="H30" s="20">
        <v>800</v>
      </c>
      <c r="I30" s="20">
        <f t="shared" si="0"/>
        <v>1600</v>
      </c>
    </row>
    <row r="31" ht="21" customHeight="1" spans="1:9">
      <c r="A31" s="16">
        <v>25</v>
      </c>
      <c r="B31" s="17" t="s">
        <v>81</v>
      </c>
      <c r="C31" s="18" t="s">
        <v>82</v>
      </c>
      <c r="D31" s="17" t="s">
        <v>83</v>
      </c>
      <c r="E31" s="18" t="s">
        <v>84</v>
      </c>
      <c r="F31" s="18">
        <v>8</v>
      </c>
      <c r="G31" s="20"/>
      <c r="H31" s="20"/>
      <c r="I31" s="20">
        <f t="shared" si="0"/>
        <v>0</v>
      </c>
    </row>
    <row r="32" ht="21" customHeight="1" spans="1:9">
      <c r="A32" s="16">
        <v>26</v>
      </c>
      <c r="B32" s="17" t="s">
        <v>85</v>
      </c>
      <c r="C32" s="18" t="s">
        <v>86</v>
      </c>
      <c r="D32" s="17" t="s">
        <v>87</v>
      </c>
      <c r="E32" s="18" t="s">
        <v>22</v>
      </c>
      <c r="F32" s="18">
        <v>4000</v>
      </c>
      <c r="G32" s="20">
        <v>2</v>
      </c>
      <c r="H32" s="20">
        <v>2000</v>
      </c>
      <c r="I32" s="20">
        <f t="shared" si="0"/>
        <v>4000</v>
      </c>
    </row>
    <row r="33" ht="21" customHeight="1" spans="1:9">
      <c r="A33" s="16">
        <v>27</v>
      </c>
      <c r="B33" s="17" t="s">
        <v>88</v>
      </c>
      <c r="C33" s="18" t="s">
        <v>86</v>
      </c>
      <c r="D33" s="17" t="s">
        <v>88</v>
      </c>
      <c r="E33" s="18" t="s">
        <v>22</v>
      </c>
      <c r="F33" s="18">
        <v>200</v>
      </c>
      <c r="G33" s="20">
        <v>2</v>
      </c>
      <c r="H33" s="20"/>
      <c r="I33" s="20">
        <f t="shared" si="0"/>
        <v>0</v>
      </c>
    </row>
    <row r="34" ht="21" customHeight="1" spans="1:9">
      <c r="A34" s="16">
        <v>28</v>
      </c>
      <c r="B34" s="17" t="s">
        <v>89</v>
      </c>
      <c r="C34" s="18" t="s">
        <v>90</v>
      </c>
      <c r="D34" s="17" t="s">
        <v>91</v>
      </c>
      <c r="E34" s="18" t="s">
        <v>22</v>
      </c>
      <c r="F34" s="18">
        <v>1000</v>
      </c>
      <c r="G34" s="20">
        <v>3</v>
      </c>
      <c r="H34" s="20">
        <v>500</v>
      </c>
      <c r="I34" s="20">
        <f t="shared" si="0"/>
        <v>1500</v>
      </c>
    </row>
    <row r="35" ht="21" customHeight="1" spans="1:9">
      <c r="A35" s="16">
        <v>29</v>
      </c>
      <c r="B35" s="17" t="s">
        <v>92</v>
      </c>
      <c r="C35" s="18" t="s">
        <v>36</v>
      </c>
      <c r="D35" s="17" t="s">
        <v>93</v>
      </c>
      <c r="E35" s="18" t="s">
        <v>26</v>
      </c>
      <c r="F35" s="18">
        <v>1000</v>
      </c>
      <c r="G35" s="20"/>
      <c r="H35" s="20"/>
      <c r="I35" s="20">
        <f t="shared" si="0"/>
        <v>0</v>
      </c>
    </row>
    <row r="36" ht="21" customHeight="1" spans="1:9">
      <c r="A36" s="16">
        <v>30</v>
      </c>
      <c r="B36" s="17" t="s">
        <v>105</v>
      </c>
      <c r="C36" s="18"/>
      <c r="D36" s="17" t="s">
        <v>106</v>
      </c>
      <c r="E36" s="18" t="s">
        <v>50</v>
      </c>
      <c r="F36" s="18">
        <v>2</v>
      </c>
      <c r="G36" s="20">
        <v>2000</v>
      </c>
      <c r="H36" s="22">
        <v>3</v>
      </c>
      <c r="I36" s="22"/>
    </row>
    <row r="37" spans="1:9">
      <c r="A37" s="23"/>
      <c r="B37" s="23"/>
      <c r="C37" s="23"/>
      <c r="D37" s="24"/>
      <c r="E37" s="23"/>
      <c r="F37" s="23"/>
      <c r="G37" s="25"/>
      <c r="H37" s="26" t="s">
        <v>107</v>
      </c>
      <c r="I37" s="29">
        <f>SUM(I5:I36)</f>
        <v>69706</v>
      </c>
    </row>
    <row r="38" spans="1:11">
      <c r="A38" s="23"/>
      <c r="B38" s="23"/>
      <c r="C38" s="23"/>
      <c r="D38" s="24"/>
      <c r="E38" s="23"/>
      <c r="F38" s="23"/>
      <c r="G38" s="25"/>
      <c r="H38" s="26" t="s">
        <v>97</v>
      </c>
      <c r="I38" s="29">
        <v>6000</v>
      </c>
      <c r="J38" t="s">
        <v>108</v>
      </c>
      <c r="K38" t="s">
        <v>109</v>
      </c>
    </row>
    <row r="39" spans="1:9">
      <c r="A39" s="23"/>
      <c r="B39" s="23"/>
      <c r="C39" s="23"/>
      <c r="D39" s="24"/>
      <c r="E39" s="23"/>
      <c r="F39" s="23"/>
      <c r="G39" s="25"/>
      <c r="H39" s="26" t="s">
        <v>110</v>
      </c>
      <c r="I39" s="29">
        <f>I38+I37</f>
        <v>75706</v>
      </c>
    </row>
    <row r="40" spans="1:9">
      <c r="A40" s="23"/>
      <c r="B40" s="23"/>
      <c r="C40" s="23"/>
      <c r="D40" s="24"/>
      <c r="E40" s="23"/>
      <c r="F40" s="23"/>
      <c r="G40" s="25"/>
      <c r="H40" s="26" t="s">
        <v>111</v>
      </c>
      <c r="I40" s="30">
        <f>I39*0.8</f>
        <v>60564.8</v>
      </c>
    </row>
    <row r="41" spans="8:9">
      <c r="H41" s="26" t="s">
        <v>101</v>
      </c>
      <c r="I41" s="30">
        <v>10000</v>
      </c>
    </row>
    <row r="42" spans="8:9">
      <c r="H42" s="27" t="s">
        <v>112</v>
      </c>
      <c r="I42" s="31">
        <f>I40-I41</f>
        <v>50564.8</v>
      </c>
    </row>
    <row r="43" spans="9:9">
      <c r="I43" s="32"/>
    </row>
    <row r="44" spans="9:9">
      <c r="I44" s="32"/>
    </row>
    <row r="45" spans="9:9">
      <c r="I45" s="32"/>
    </row>
  </sheetData>
  <mergeCells count="7">
    <mergeCell ref="A1:I1"/>
    <mergeCell ref="A2:C2"/>
    <mergeCell ref="E2:F2"/>
    <mergeCell ref="G2:I2"/>
    <mergeCell ref="A3:C3"/>
    <mergeCell ref="E3:F3"/>
    <mergeCell ref="G3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本次验收结算款</vt:lpstr>
      <vt:lpstr>前期已支付进度款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xiong.nan</dc:creator>
  <cp:lastModifiedBy>ζั͡ޓއއ  蛋姐</cp:lastModifiedBy>
  <dcterms:created xsi:type="dcterms:W3CDTF">2022-05-12T08:24:00Z</dcterms:created>
  <dcterms:modified xsi:type="dcterms:W3CDTF">2024-08-24T06:03:18Z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B3EE3936F1CC4976AA2118480B28B0EE</vt:lpwstr>
  </property>
  <property fmtid="{D5CDD505-2E9C-101B-9397-08002B2CF9AE}" pid="4" name="DISdDocName">
    <vt:lpwstr>BYDPRO19162550</vt:lpwstr>
  </property>
  <property fmtid="{D5CDD505-2E9C-101B-9397-08002B2CF9AE}" pid="5" name="DISProperties">
    <vt:lpwstr>DISdDocName,DIScgiUrl,DISdUser,DISdID,DISidcName,DISTaskPaneUrl</vt:lpwstr>
  </property>
  <property fmtid="{D5CDD505-2E9C-101B-9397-08002B2CF9AE}" pid="6" name="DIScgiUrl">
    <vt:lpwstr>http://10.9.38.54:16200/cs/idcplg</vt:lpwstr>
  </property>
  <property fmtid="{D5CDD505-2E9C-101B-9397-08002B2CF9AE}" pid="7" name="DISdUser">
    <vt:lpwstr>weblogic</vt:lpwstr>
  </property>
  <property fmtid="{D5CDD505-2E9C-101B-9397-08002B2CF9AE}" pid="8" name="DISdID">
    <vt:lpwstr>19444585</vt:lpwstr>
  </property>
  <property fmtid="{D5CDD505-2E9C-101B-9397-08002B2CF9AE}" pid="9" name="DISidcName">
    <vt:lpwstr>BYD_UCM</vt:lpwstr>
  </property>
  <property fmtid="{D5CDD505-2E9C-101B-9397-08002B2CF9AE}" pid="10" name="DISTaskPaneUrl">
    <vt:lpwstr>http://10.9.38.54:16200/cs/idcplg?IdcService=DESKTOP_DOC_INFO&amp;dDocName=BYDPRO19162550&amp;dID=19444585&amp;ClientControlled=DocMan,taskpane&amp;coreContentOnly=1</vt:lpwstr>
  </property>
</Properties>
</file>