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27422\Downloads\"/>
    </mc:Choice>
  </mc:AlternateContent>
  <xr:revisionPtr revIDLastSave="0" documentId="13_ncr:1_{FC2B45C6-0E36-4069-AD2F-5781F2D79ECA}" xr6:coauthVersionLast="47" xr6:coauthVersionMax="47" xr10:uidLastSave="{00000000-0000-0000-0000-000000000000}"/>
  <bookViews>
    <workbookView xWindow="-110" yWindow="-110" windowWidth="19420" windowHeight="11760" activeTab="1" xr2:uid="{00000000-000D-0000-FFFF-FFFF00000000}"/>
  </bookViews>
  <sheets>
    <sheet name="模板" sheetId="2" r:id="rId1"/>
    <sheet name="商务费用表" sheetId="1" r:id="rId2"/>
  </sheets>
  <externalReferences>
    <externalReference r:id="rId3"/>
  </externalReferences>
  <definedNames>
    <definedName name="_xlnm._FilterDatabase" localSheetId="1" hidden="1">商务费用表!$A$3:$AB$4</definedName>
  </definedNames>
  <calcPr calcId="181029"/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22" i="1"/>
  <c r="P23" i="1"/>
  <c r="P24" i="1"/>
  <c r="O22" i="1"/>
  <c r="O23" i="1"/>
  <c r="O24" i="1"/>
  <c r="L23" i="1"/>
  <c r="L24" i="1"/>
  <c r="K24" i="1"/>
  <c r="I21" i="1"/>
  <c r="J21" i="1"/>
  <c r="O21" i="1" s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K21" i="1"/>
  <c r="K15" i="1"/>
  <c r="K16" i="1"/>
  <c r="K17" i="1"/>
  <c r="K18" i="1"/>
  <c r="K19" i="1"/>
  <c r="K20" i="1"/>
  <c r="K14" i="1"/>
  <c r="J14" i="1"/>
  <c r="I14" i="1"/>
  <c r="J16" i="1"/>
  <c r="J17" i="1"/>
  <c r="J18" i="1"/>
  <c r="J19" i="1"/>
  <c r="J20" i="1"/>
  <c r="J15" i="1"/>
  <c r="I16" i="1"/>
  <c r="I17" i="1"/>
  <c r="I18" i="1"/>
  <c r="I19" i="1"/>
  <c r="I20" i="1"/>
  <c r="I15" i="1"/>
  <c r="K13" i="1"/>
  <c r="L13" i="1" s="1"/>
  <c r="L12" i="1"/>
  <c r="K12" i="1"/>
  <c r="L11" i="1"/>
  <c r="K11" i="1"/>
  <c r="L10" i="1"/>
  <c r="K10" i="1"/>
  <c r="L9" i="1"/>
  <c r="K9" i="1"/>
  <c r="K8" i="1"/>
  <c r="L8" i="1" s="1"/>
  <c r="L7" i="1"/>
  <c r="K7" i="1"/>
  <c r="P6" i="1"/>
  <c r="O6" i="1"/>
  <c r="N6" i="1"/>
  <c r="L6" i="1"/>
  <c r="K6" i="1"/>
  <c r="P5" i="1"/>
  <c r="O5" i="1"/>
  <c r="N5" i="1"/>
  <c r="L5" i="1"/>
  <c r="K5" i="1"/>
  <c r="U4" i="1"/>
  <c r="Q4" i="1"/>
  <c r="O4" i="1"/>
  <c r="N4" i="1"/>
  <c r="K4" i="1"/>
  <c r="AB4" i="2"/>
  <c r="Y4" i="2"/>
  <c r="X4" i="2"/>
  <c r="W4" i="2"/>
  <c r="V4" i="2"/>
  <c r="T4" i="2"/>
  <c r="S4" i="2"/>
  <c r="R4" i="2"/>
  <c r="Q4" i="2"/>
  <c r="O4" i="2"/>
  <c r="N4" i="2"/>
  <c r="Y4" i="1" l="1"/>
  <c r="X4" i="1" s="1"/>
  <c r="S4" i="1"/>
  <c r="V4" i="1"/>
  <c r="L4" i="1"/>
  <c r="P4" i="1"/>
  <c r="T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1" authorId="0" shapeId="0" xr:uid="{00000000-0006-0000-0000-000001000000}">
      <text>
        <r>
          <rPr>
            <sz val="9"/>
            <rFont val="宋体"/>
            <charset val="134"/>
          </rPr>
          <t>不用填写</t>
        </r>
      </text>
    </comment>
    <comment ref="X1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P1" authorId="0" shapeId="0" xr:uid="{00000000-0006-0000-0100-000001000000}">
      <text>
        <r>
          <rPr>
            <sz val="9"/>
            <rFont val="宋体"/>
            <charset val="134"/>
          </rPr>
          <t>不用填写</t>
        </r>
      </text>
    </comment>
    <comment ref="U1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<sst xmlns="http://schemas.openxmlformats.org/spreadsheetml/2006/main" count="100" uniqueCount="62">
  <si>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</si>
  <si>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</si>
  <si>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</si>
  <si>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</si>
  <si>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</si>
  <si>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</si>
  <si>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</si>
  <si>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</si>
  <si>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</si>
  <si>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</si>
  <si>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</si>
  <si>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</si>
  <si>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</si>
  <si>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</si>
  <si>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</si>
  <si>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</si>
  <si>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</si>
  <si>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</si>
  <si>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</si>
  <si>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</si>
  <si>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</si>
  <si>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</si>
  <si>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</si>
  <si>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</si>
  <si>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</si>
  <si>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</si>
  <si>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</si>
  <si>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</si>
  <si>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</si>
  <si>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</si>
  <si>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</si>
  <si>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</si>
  <si>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</si>
  <si>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</si>
  <si>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</si>
  <si>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</si>
  <si>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</si>
  <si>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family val="2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</si>
  <si>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</si>
  <si>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</si>
  <si>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订单编号</t>
    <phoneticPr fontId="9" type="noConversion"/>
  </si>
  <si>
    <t>2023.5.24</t>
    <phoneticPr fontId="9" type="noConversion"/>
  </si>
  <si>
    <t>WH-FDT20240523002</t>
    <phoneticPr fontId="9" type="noConversion"/>
  </si>
  <si>
    <t>武汉福达通</t>
    <phoneticPr fontId="9" type="noConversion"/>
  </si>
  <si>
    <t>李帝</t>
    <phoneticPr fontId="9" type="noConversion"/>
  </si>
  <si>
    <t>销售公司</t>
    <phoneticPr fontId="9" type="noConversion"/>
  </si>
  <si>
    <t>TSC  M802P</t>
    <phoneticPr fontId="9" type="noConversion"/>
  </si>
  <si>
    <t>TSC- M802P 300dpi</t>
    <phoneticPr fontId="9" type="noConversion"/>
  </si>
  <si>
    <t>WH-FDT20240521001</t>
  </si>
  <si>
    <t>IDH7010-07-NR-U</t>
    <phoneticPr fontId="9" type="noConversion"/>
  </si>
  <si>
    <t>海康 FX-S8010扫描枪</t>
    <phoneticPr fontId="9" type="noConversion"/>
  </si>
  <si>
    <t xml:space="preserve">SRM2024032700498  </t>
    <phoneticPr fontId="9" type="noConversion"/>
  </si>
  <si>
    <t>2023.5.27</t>
    <phoneticPr fontId="9" type="noConversion"/>
  </si>
  <si>
    <t>AIT-9083HSMS</t>
    <phoneticPr fontId="9" type="noConversion"/>
  </si>
  <si>
    <t>2023.5.29</t>
    <phoneticPr fontId="9" type="noConversion"/>
  </si>
  <si>
    <t>160*300米树脂碳带</t>
    <phoneticPr fontId="9" type="noConversion"/>
  </si>
  <si>
    <t>亚银PET74*52 （印刷带打印）</t>
    <phoneticPr fontId="9" type="noConversion"/>
  </si>
  <si>
    <t>亚银PET74*52 （印刷）</t>
    <phoneticPr fontId="9" type="noConversion"/>
  </si>
  <si>
    <t>亚银PET148*105 （印刷带打印）</t>
    <phoneticPr fontId="9" type="noConversion"/>
  </si>
  <si>
    <t>亚银PET148*105 （印刷）</t>
    <phoneticPr fontId="9" type="noConversion"/>
  </si>
  <si>
    <t>90*300米树脂碳带</t>
    <phoneticPr fontId="9" type="noConversion"/>
  </si>
  <si>
    <t>ZT421 RFID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</si>
</sst>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11"/>
      <color theme="1"/>
      <name val="宋体"/>
      <charset val="134"/>
      <scheme val="minor"/>
    </font>
    <font>
      <sz val="11"/>
      <name val="Arial"/>
      <family val="2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right" vertical="center"/>
    </xf>
    <xf numFmtId="9" fontId="1" fillId="3" borderId="1" xfId="1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right" vertical="center" wrapText="1"/>
    </xf>
    <xf numFmtId="10" fontId="1" fillId="0" borderId="1" xfId="1" applyNumberFormat="1" applyFont="1" applyFill="1" applyBorder="1" applyAlignment="1" applyProtection="1">
      <alignment horizontal="right" vertical="center"/>
    </xf>
    <xf numFmtId="10" fontId="1" fillId="4" borderId="1" xfId="1" applyNumberFormat="1" applyFont="1" applyFill="1" applyBorder="1" applyAlignment="1" applyProtection="1">
      <alignment horizontal="right" vertical="center"/>
      <protection hidden="1"/>
    </xf>
    <xf numFmtId="9" fontId="1" fillId="4" borderId="1" xfId="1" applyFont="1" applyFill="1" applyBorder="1" applyAlignment="1" applyProtection="1">
      <alignment horizontal="right" vertical="center"/>
      <protection hidden="1"/>
    </xf>
    <xf numFmtId="10" fontId="1" fillId="4" borderId="1" xfId="1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1" applyNumberFormat="1" applyFont="1" applyFill="1" applyBorder="1" applyProtection="1">
      <alignment vertical="center"/>
    </xf>
    <xf numFmtId="0" fontId="1" fillId="3" borderId="1" xfId="0" applyFont="1" applyFill="1" applyBorder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0" fontId="1" fillId="3" borderId="1" xfId="1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 wrapText="1"/>
    </xf>
    <xf numFmtId="10" fontId="1" fillId="5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Border="1">
      <alignment vertical="center"/>
    </xf>
    <xf numFmtId="9" fontId="1" fillId="5" borderId="1" xfId="1" applyFont="1" applyFill="1" applyBorder="1" applyAlignment="1" applyProtection="1">
      <alignment horizontal="left" vertical="center" wrapText="1"/>
      <protection hidden="1"/>
    </xf>
    <xf numFmtId="0" fontId="3" fillId="5" borderId="1" xfId="0" applyFont="1" applyFill="1" applyBorder="1" applyAlignment="1" applyProtection="1">
      <alignment horizontal="left" vertical="center" wrapText="1" shrinkToFit="1"/>
      <protection hidden="1"/>
    </xf>
    <xf numFmtId="10" fontId="1" fillId="5" borderId="1" xfId="1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1" applyNumberFormat="1" applyFont="1" applyFill="1" applyBorder="1" applyAlignment="1" applyProtection="1">
      <alignment horizontal="right" vertical="center"/>
      <protection hidden="1"/>
    </xf>
    <xf numFmtId="9" fontId="1" fillId="0" borderId="1" xfId="1" applyFont="1" applyFill="1" applyBorder="1" applyAlignment="1" applyProtection="1">
      <alignment horizontal="right" vertical="center"/>
      <protection hidden="1"/>
    </xf>
    <xf numFmtId="10" fontId="1" fillId="0" borderId="1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Border="1" applyAlignment="1" applyProtection="1">
      <alignment horizontal="right" vertical="center"/>
      <protection hidden="1"/>
    </xf>
    <xf numFmtId="0" fontId="1" fillId="5" borderId="0" xfId="0" applyFont="1" applyFill="1" applyAlignment="1">
      <alignment horizontal="right" vertical="center" wrapText="1"/>
    </xf>
    <xf numFmtId="10" fontId="1" fillId="0" borderId="1" xfId="1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wrapText="1"/>
    </xf>
    <xf numFmtId="0" fontId="2" fillId="6" borderId="0" xfId="0" applyFont="1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9" fontId="1" fillId="3" borderId="2" xfId="1" applyFont="1" applyFill="1" applyBorder="1" applyAlignment="1" applyProtection="1">
      <alignment horizontal="center" vertical="center"/>
      <protection hidden="1"/>
    </xf>
    <xf numFmtId="9" fontId="1" fillId="3" borderId="3" xfId="1" applyFont="1" applyFill="1" applyBorder="1" applyAlignment="1" applyProtection="1">
      <alignment horizontal="center" vertical="center"/>
      <protection hidden="1"/>
    </xf>
    <xf numFmtId="9" fontId="1" fillId="3" borderId="4" xfId="1" applyFont="1" applyFill="1" applyBorder="1" applyAlignment="1" applyProtection="1">
      <alignment horizontal="center" vertical="center"/>
      <protection hidden="1"/>
    </xf>
    <xf numFmtId="9" fontId="1" fillId="3" borderId="5" xfId="1" applyFont="1" applyFill="1" applyBorder="1" applyAlignment="1" applyProtection="1">
      <alignment horizontal="center" vertical="center"/>
      <protection hidden="1"/>
    </xf>
    <xf numFmtId="9" fontId="1" fillId="3" borderId="6" xfId="1" applyFont="1" applyFill="1" applyBorder="1" applyAlignment="1" applyProtection="1">
      <alignment horizontal="center" vertical="center"/>
      <protection hidden="1"/>
    </xf>
    <xf numFmtId="9" fontId="1" fillId="3" borderId="7" xfId="1" applyFont="1" applyFill="1" applyBorder="1" applyAlignment="1" applyProtection="1">
      <alignment horizontal="center" vertical="center"/>
      <protection hidden="1"/>
    </xf>
    <xf numFmtId="9" fontId="1" fillId="3" borderId="0" xfId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21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 xr9:uid="{267968C8-6FFD-4C36-ACC1-9EA1FD1885C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colors>
    <mruColors>
      <color rgb="FFB58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  <cell r="C1" t="str">
            <v>商务费用</v>
          </cell>
        </row>
        <row r="2">
          <cell r="A2">
            <v>20230512</v>
          </cell>
          <cell r="C2">
            <v>29400</v>
          </cell>
        </row>
        <row r="3">
          <cell r="A3">
            <v>20230513</v>
          </cell>
          <cell r="C3">
            <v>27135</v>
          </cell>
        </row>
        <row r="4">
          <cell r="A4">
            <v>20230514</v>
          </cell>
          <cell r="C4">
            <v>15750</v>
          </cell>
        </row>
        <row r="5">
          <cell r="A5">
            <v>20230515</v>
          </cell>
          <cell r="C5">
            <v>8000</v>
          </cell>
        </row>
        <row r="6">
          <cell r="A6">
            <v>20230516</v>
          </cell>
          <cell r="C6">
            <v>6700</v>
          </cell>
        </row>
        <row r="7">
          <cell r="A7">
            <v>20221001</v>
          </cell>
          <cell r="C7">
            <v>3000</v>
          </cell>
        </row>
        <row r="8">
          <cell r="A8">
            <v>20221202</v>
          </cell>
          <cell r="C8">
            <v>19600</v>
          </cell>
        </row>
        <row r="9">
          <cell r="A9">
            <v>20230301</v>
          </cell>
          <cell r="C9">
            <v>6000</v>
          </cell>
        </row>
        <row r="10">
          <cell r="A10">
            <v>20230302</v>
          </cell>
          <cell r="C10">
            <v>400</v>
          </cell>
        </row>
        <row r="11">
          <cell r="A11">
            <v>20230303</v>
          </cell>
          <cell r="C11">
            <v>600</v>
          </cell>
        </row>
        <row r="12">
          <cell r="A12">
            <v>20230304</v>
          </cell>
          <cell r="C12">
            <v>2000</v>
          </cell>
        </row>
        <row r="13">
          <cell r="A13">
            <v>20230305</v>
          </cell>
          <cell r="C13">
            <v>1000</v>
          </cell>
        </row>
        <row r="14">
          <cell r="A14">
            <v>20230306</v>
          </cell>
          <cell r="C14">
            <v>1000</v>
          </cell>
        </row>
        <row r="15">
          <cell r="A15">
            <v>20230308</v>
          </cell>
          <cell r="C15">
            <v>3000</v>
          </cell>
        </row>
        <row r="16">
          <cell r="A16">
            <v>20230309</v>
          </cell>
          <cell r="C16">
            <v>6000</v>
          </cell>
        </row>
        <row r="17">
          <cell r="A17">
            <v>20230310</v>
          </cell>
          <cell r="C17">
            <v>1000</v>
          </cell>
        </row>
        <row r="18">
          <cell r="A18">
            <v>20230401</v>
          </cell>
          <cell r="C18">
            <v>3000</v>
          </cell>
        </row>
        <row r="19">
          <cell r="A19">
            <v>20230402</v>
          </cell>
          <cell r="C19">
            <v>4000</v>
          </cell>
        </row>
        <row r="20">
          <cell r="A20">
            <v>20230502</v>
          </cell>
          <cell r="C20">
            <v>12000</v>
          </cell>
        </row>
        <row r="21">
          <cell r="A21">
            <v>20230529</v>
          </cell>
          <cell r="C21">
            <v>700</v>
          </cell>
        </row>
        <row r="22">
          <cell r="A22">
            <v>20230611</v>
          </cell>
          <cell r="C22">
            <v>500</v>
          </cell>
        </row>
        <row r="23">
          <cell r="A23">
            <v>20230530</v>
          </cell>
          <cell r="C23">
            <v>2000</v>
          </cell>
        </row>
        <row r="24">
          <cell r="A24">
            <v>20230534</v>
          </cell>
          <cell r="C24">
            <v>2000</v>
          </cell>
        </row>
        <row r="25">
          <cell r="A25">
            <v>20230535</v>
          </cell>
          <cell r="C25">
            <v>2000</v>
          </cell>
        </row>
        <row r="26">
          <cell r="A26">
            <v>20230536</v>
          </cell>
          <cell r="C26">
            <v>2000</v>
          </cell>
        </row>
        <row r="27">
          <cell r="A27">
            <v>20230541</v>
          </cell>
          <cell r="C27">
            <v>1000</v>
          </cell>
        </row>
        <row r="28">
          <cell r="A28">
            <v>20230542</v>
          </cell>
          <cell r="C28">
            <v>2000</v>
          </cell>
        </row>
        <row r="29">
          <cell r="A29">
            <v>20230543</v>
          </cell>
          <cell r="C29">
            <v>2000</v>
          </cell>
        </row>
        <row r="30">
          <cell r="A30">
            <v>20230612</v>
          </cell>
          <cell r="C30">
            <v>2000</v>
          </cell>
        </row>
        <row r="31">
          <cell r="A31">
            <v>20230613</v>
          </cell>
          <cell r="C31">
            <v>1310</v>
          </cell>
        </row>
        <row r="32">
          <cell r="A32">
            <v>20230614</v>
          </cell>
          <cell r="C32">
            <v>2230</v>
          </cell>
        </row>
        <row r="33">
          <cell r="A33">
            <v>20230201</v>
          </cell>
          <cell r="C33">
            <v>7500</v>
          </cell>
        </row>
        <row r="34">
          <cell r="A34">
            <v>20230202</v>
          </cell>
          <cell r="C34">
            <v>10500</v>
          </cell>
        </row>
        <row r="35">
          <cell r="A35">
            <v>20230501</v>
          </cell>
          <cell r="C35">
            <v>4000</v>
          </cell>
        </row>
        <row r="36">
          <cell r="A36">
            <v>20230505</v>
          </cell>
          <cell r="C36">
            <v>8000</v>
          </cell>
        </row>
        <row r="37">
          <cell r="A37">
            <v>20230526</v>
          </cell>
          <cell r="C37">
            <v>2000</v>
          </cell>
        </row>
        <row r="38">
          <cell r="A38">
            <v>20230527</v>
          </cell>
          <cell r="C38">
            <v>8000</v>
          </cell>
        </row>
        <row r="39">
          <cell r="A39">
            <v>20230528</v>
          </cell>
          <cell r="C39">
            <v>2000</v>
          </cell>
        </row>
        <row r="40">
          <cell r="A40">
            <v>20230517</v>
          </cell>
          <cell r="C40">
            <v>8000</v>
          </cell>
        </row>
        <row r="41">
          <cell r="A41">
            <v>20221201</v>
          </cell>
          <cell r="C41">
            <v>18300</v>
          </cell>
        </row>
        <row r="42">
          <cell r="A42">
            <v>20230506</v>
          </cell>
          <cell r="C42">
            <v>12000</v>
          </cell>
        </row>
        <row r="43">
          <cell r="A43">
            <v>20230507</v>
          </cell>
          <cell r="C43">
            <v>33000</v>
          </cell>
        </row>
        <row r="44">
          <cell r="A44">
            <v>20230602</v>
          </cell>
          <cell r="C44">
            <v>2000</v>
          </cell>
        </row>
        <row r="45">
          <cell r="A45">
            <v>20230604</v>
          </cell>
          <cell r="C45">
            <v>1700</v>
          </cell>
        </row>
        <row r="46">
          <cell r="A46">
            <v>20230605</v>
          </cell>
          <cell r="C46">
            <v>8200</v>
          </cell>
        </row>
        <row r="47">
          <cell r="A47">
            <v>20230702</v>
          </cell>
          <cell r="C47">
            <v>6900</v>
          </cell>
        </row>
        <row r="48">
          <cell r="A48">
            <v>20230518</v>
          </cell>
          <cell r="C48">
            <v>20000</v>
          </cell>
        </row>
        <row r="49">
          <cell r="A49">
            <v>20230525</v>
          </cell>
          <cell r="C49">
            <v>6000</v>
          </cell>
        </row>
        <row r="50">
          <cell r="A50">
            <v>20230511</v>
          </cell>
          <cell r="C50">
            <v>8000</v>
          </cell>
        </row>
        <row r="51">
          <cell r="A51">
            <v>20230609</v>
          </cell>
          <cell r="C51">
            <v>3000</v>
          </cell>
        </row>
        <row r="52">
          <cell r="A52">
            <v>20230616</v>
          </cell>
          <cell r="C52">
            <v>12000</v>
          </cell>
        </row>
        <row r="53">
          <cell r="A53">
            <v>20230907</v>
          </cell>
          <cell r="C53">
            <v>11200</v>
          </cell>
        </row>
        <row r="54">
          <cell r="A54">
            <v>20231131</v>
          </cell>
          <cell r="C54">
            <v>20000</v>
          </cell>
        </row>
        <row r="55">
          <cell r="A55">
            <v>20231131</v>
          </cell>
          <cell r="C55">
            <v>20000</v>
          </cell>
        </row>
        <row r="56">
          <cell r="A56">
            <v>20230905</v>
          </cell>
          <cell r="C56">
            <v>8000</v>
          </cell>
        </row>
        <row r="57">
          <cell r="A57">
            <v>20230906</v>
          </cell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workbookViewId="0">
      <selection activeCell="I33" sqref="I33"/>
    </sheetView>
  </sheetViews>
  <sheetFormatPr defaultColWidth="9" defaultRowHeight="14"/>
  <cols>
    <col min="1" max="1" width="9.36328125" style="3"/>
    <col min="2" max="2" width="10.08984375" style="3" customWidth="1"/>
    <col min="3" max="3" width="10.90625" style="3" customWidth="1"/>
    <col min="4" max="4" width="7" style="3" customWidth="1"/>
    <col min="5" max="5" width="9" style="3"/>
    <col min="6" max="6" width="6.453125" style="3" customWidth="1"/>
    <col min="7" max="25" width="9" style="3"/>
    <col min="26" max="26" width="11.453125" style="3"/>
    <col min="27" max="16384" width="9" style="3"/>
  </cols>
  <sheetData>
    <row r="1" spans="1:31" s="1" customFormat="1" ht="14.25" customHeight="1">
      <c r="A1" s="50" t="s">
        <v>0</v>
      </c>
      <c r="B1" s="50"/>
      <c r="C1" s="51"/>
      <c r="D1" s="50"/>
      <c r="E1" s="50"/>
      <c r="F1" s="50"/>
      <c r="G1" s="50"/>
      <c r="H1" s="50"/>
      <c r="I1" s="50"/>
      <c r="J1" s="50"/>
      <c r="K1" s="52"/>
      <c r="L1" s="52"/>
      <c r="M1" s="52"/>
      <c r="N1" s="52"/>
      <c r="O1" s="52"/>
      <c r="P1" s="52"/>
      <c r="Q1" s="52"/>
      <c r="R1" s="52"/>
      <c r="S1" s="53" t="s">
        <v>1</v>
      </c>
      <c r="T1" s="53"/>
      <c r="U1" s="54"/>
      <c r="V1" s="55"/>
      <c r="W1" s="54"/>
      <c r="X1" s="60" t="s">
        <v>2</v>
      </c>
      <c r="Y1" s="61"/>
      <c r="Z1" s="61"/>
      <c r="AA1" s="27"/>
      <c r="AB1" s="28"/>
    </row>
    <row r="2" spans="1:31" s="1" customFormat="1" ht="14.25" customHeight="1">
      <c r="A2" s="50"/>
      <c r="B2" s="50"/>
      <c r="C2" s="51"/>
      <c r="D2" s="50"/>
      <c r="E2" s="50"/>
      <c r="F2" s="50"/>
      <c r="G2" s="50"/>
      <c r="H2" s="50"/>
      <c r="I2" s="50"/>
      <c r="J2" s="50"/>
      <c r="K2" s="52"/>
      <c r="L2" s="52"/>
      <c r="M2" s="52"/>
      <c r="N2" s="52"/>
      <c r="O2" s="52"/>
      <c r="P2" s="52"/>
      <c r="Q2" s="52"/>
      <c r="R2" s="52"/>
      <c r="S2" s="56"/>
      <c r="T2" s="56"/>
      <c r="U2" s="57"/>
      <c r="V2" s="58"/>
      <c r="W2" s="59"/>
      <c r="X2" s="62"/>
      <c r="Y2" s="63"/>
      <c r="Z2" s="63"/>
      <c r="AA2" s="27"/>
      <c r="AB2" s="28"/>
    </row>
    <row r="3" spans="1:31" s="2" customFormat="1" ht="38" customHeight="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36" t="s">
        <v>16</v>
      </c>
      <c r="O3" s="37" t="s">
        <v>17</v>
      </c>
      <c r="P3" s="6" t="s">
        <v>18</v>
      </c>
      <c r="Q3" s="36" t="s">
        <v>19</v>
      </c>
      <c r="R3" s="36" t="s">
        <v>20</v>
      </c>
      <c r="S3" s="39" t="s">
        <v>21</v>
      </c>
      <c r="T3" s="39" t="s">
        <v>22</v>
      </c>
      <c r="U3" s="39" t="s">
        <v>23</v>
      </c>
      <c r="V3" s="40" t="s">
        <v>24</v>
      </c>
      <c r="W3" s="41" t="s">
        <v>25</v>
      </c>
      <c r="X3" s="17" t="s">
        <v>26</v>
      </c>
      <c r="Y3" s="36" t="s">
        <v>27</v>
      </c>
      <c r="Z3" s="30" t="s">
        <v>28</v>
      </c>
      <c r="AA3" s="26" t="s">
        <v>29</v>
      </c>
      <c r="AB3" s="46" t="s">
        <v>30</v>
      </c>
      <c r="AE3" s="2" t="s">
        <v>31</v>
      </c>
    </row>
    <row r="4" spans="1:31" s="1" customFormat="1" ht="14.25" customHeight="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1">
        <v>20</v>
      </c>
      <c r="L4" s="11">
        <v>1221</v>
      </c>
      <c r="M4" s="11">
        <v>3300</v>
      </c>
      <c r="N4" s="11">
        <f>M4-L4</f>
        <v>2079</v>
      </c>
      <c r="O4" s="13">
        <f>IF(AND($N4&lt;&gt;0,$M4&lt;&gt;0),$N4/$M4,"")</f>
        <v>0.63</v>
      </c>
      <c r="P4" s="11">
        <v>100</v>
      </c>
      <c r="Q4" s="18">
        <f>P4*K4</f>
        <v>2000</v>
      </c>
      <c r="R4" s="19">
        <f>IF(AND($P4&lt;&gt;0,$M4&lt;&gt;0),$P4/$M4,"")</f>
        <v>3.03030303030303E-2</v>
      </c>
      <c r="S4" s="42">
        <f>IF(AND(($N4*$K4-$Q4)&lt;&gt;0,($M4*$K4)&lt;&gt;0),($N4*$K4-$Q4)/($M4*$K4),"")</f>
        <v>0.59969696969696995</v>
      </c>
      <c r="T4" s="43">
        <f>IF($C4="深圳福达通",21%,IF($C4="康为",25%,IF($C4="新浪潮",25%,IF($C4="湖南飞英达",24%,IF($C4="志奋领",25%,IF($C4="腾马",25%))))))</f>
        <v>0.21</v>
      </c>
      <c r="U4" s="43">
        <v>0.06</v>
      </c>
      <c r="V4" s="44">
        <f>IF(T4-U4+R4&gt;0,T4-U4+R4,IF(T4-U4+R4=0,""))</f>
        <v>0.18030303030302999</v>
      </c>
      <c r="W4" s="44" t="str">
        <f>IF(S4-V4&lt;0,S4-V4,IF(S4-V4&gt;0,""))</f>
        <v/>
      </c>
      <c r="X4" s="45">
        <f>IFERROR(SUMIF([1]商务费用支付申请!$A:$A,$A4,[1]商务费用支付申请!$C:$C),"")</f>
        <v>0</v>
      </c>
      <c r="Y4" s="47">
        <f>IF(AND(($N4*$K4-$X4)&lt;&gt;0,($M4*$K4)&lt;&gt;0),($N4*$K4-$X4)/($M4*$K4),"")</f>
        <v>0.63</v>
      </c>
      <c r="Z4" s="48" t="s">
        <v>39</v>
      </c>
      <c r="AA4" s="48"/>
      <c r="AB4" s="28">
        <f>X4-Q4</f>
        <v>-2000</v>
      </c>
      <c r="AE4" s="34"/>
    </row>
    <row r="5" spans="1:31" s="1" customFormat="1" ht="14.25" customHeight="1">
      <c r="A5" s="4"/>
      <c r="B5" s="4"/>
      <c r="C5" s="5"/>
      <c r="D5" s="4"/>
      <c r="E5" s="4"/>
      <c r="F5" s="4"/>
      <c r="G5" s="4"/>
      <c r="H5" s="4"/>
      <c r="I5" s="4"/>
      <c r="J5" s="4"/>
      <c r="K5" s="11"/>
      <c r="L5" s="11"/>
      <c r="M5" s="11"/>
      <c r="N5" s="11"/>
      <c r="O5" s="13"/>
      <c r="P5" s="11"/>
      <c r="Q5" s="18"/>
      <c r="R5" s="19"/>
      <c r="S5" s="20"/>
      <c r="T5" s="21"/>
      <c r="U5" s="21"/>
      <c r="V5" s="22"/>
      <c r="W5" s="22"/>
      <c r="X5" s="23"/>
      <c r="Y5" s="32"/>
      <c r="Z5" s="33"/>
      <c r="AA5" s="33"/>
      <c r="AB5" s="28"/>
      <c r="AE5" s="34"/>
    </row>
    <row r="6" spans="1:31" s="1" customFormat="1" ht="14.25" customHeight="1">
      <c r="A6" s="4"/>
      <c r="B6" s="4"/>
      <c r="C6" s="5"/>
      <c r="D6" s="4"/>
      <c r="E6" s="4"/>
      <c r="F6" s="4"/>
      <c r="G6" s="4"/>
      <c r="H6" s="4"/>
      <c r="I6" s="4"/>
      <c r="J6" s="4"/>
      <c r="K6" s="11"/>
      <c r="L6" s="11"/>
      <c r="M6" s="11"/>
      <c r="N6" s="11"/>
      <c r="O6" s="13"/>
      <c r="P6" s="11"/>
      <c r="Q6" s="18"/>
      <c r="R6" s="19"/>
      <c r="S6" s="20"/>
      <c r="T6" s="21"/>
      <c r="U6" s="21"/>
      <c r="V6" s="22"/>
      <c r="W6" s="22"/>
      <c r="X6" s="23"/>
      <c r="Y6" s="32"/>
      <c r="Z6" s="33"/>
      <c r="AA6" s="33"/>
      <c r="AB6" s="28"/>
      <c r="AE6" s="34"/>
    </row>
    <row r="7" spans="1:31" s="1" customFormat="1" ht="14.25" customHeight="1">
      <c r="A7" s="4"/>
      <c r="B7" s="4"/>
      <c r="C7" s="5"/>
      <c r="D7" s="4"/>
      <c r="E7" s="4"/>
      <c r="F7" s="4"/>
      <c r="G7" s="4"/>
      <c r="H7" s="4"/>
      <c r="I7" s="4"/>
      <c r="J7" s="4"/>
      <c r="K7" s="11"/>
      <c r="L7" s="11"/>
      <c r="M7" s="11"/>
      <c r="N7" s="11"/>
      <c r="O7" s="13"/>
      <c r="P7" s="11"/>
      <c r="Q7" s="18"/>
      <c r="R7" s="19"/>
      <c r="S7" s="20"/>
      <c r="T7" s="21"/>
      <c r="U7" s="21"/>
      <c r="V7" s="22"/>
      <c r="W7" s="22"/>
      <c r="X7" s="23"/>
      <c r="Y7" s="32"/>
      <c r="Z7" s="33"/>
      <c r="AA7" s="33"/>
      <c r="AB7" s="28"/>
      <c r="AE7" s="34"/>
    </row>
    <row r="8" spans="1:31" s="1" customFormat="1" ht="14.25" customHeight="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38"/>
      <c r="P8" s="9"/>
      <c r="Q8" s="18"/>
      <c r="R8" s="19"/>
      <c r="S8" s="20"/>
      <c r="T8" s="21"/>
      <c r="U8" s="21"/>
      <c r="V8" s="22"/>
      <c r="W8" s="22"/>
      <c r="X8" s="23"/>
      <c r="Y8" s="32"/>
      <c r="Z8" s="33"/>
      <c r="AA8" s="33"/>
      <c r="AB8" s="28"/>
      <c r="AE8" s="34"/>
    </row>
    <row r="9" spans="1:31" s="1" customFormat="1" ht="14.25" customHeight="1">
      <c r="A9" s="4"/>
      <c r="B9" s="4"/>
      <c r="C9" s="5"/>
      <c r="D9" s="4"/>
      <c r="E9" s="4"/>
      <c r="F9" s="4"/>
      <c r="G9" s="4"/>
      <c r="H9" s="4"/>
      <c r="I9" s="6"/>
      <c r="J9" s="4"/>
      <c r="K9" s="11"/>
      <c r="L9" s="11"/>
      <c r="M9" s="11"/>
      <c r="N9" s="11"/>
      <c r="O9" s="13"/>
      <c r="P9" s="11"/>
      <c r="Q9" s="18"/>
      <c r="R9" s="19"/>
      <c r="S9" s="20"/>
      <c r="T9" s="21"/>
      <c r="U9" s="21"/>
      <c r="V9" s="22"/>
      <c r="W9" s="22"/>
      <c r="X9" s="23"/>
      <c r="Y9" s="32"/>
      <c r="Z9" s="35"/>
      <c r="AA9" s="35"/>
      <c r="AB9" s="28"/>
      <c r="AE9" s="34"/>
    </row>
    <row r="10" spans="1:31" s="1" customFormat="1" ht="14.25" customHeight="1">
      <c r="A10" s="4"/>
      <c r="B10" s="4"/>
      <c r="C10" s="5"/>
      <c r="D10" s="4"/>
      <c r="E10" s="4"/>
      <c r="F10" s="4"/>
      <c r="G10" s="4"/>
      <c r="H10" s="4"/>
      <c r="I10" s="6"/>
      <c r="J10" s="4"/>
      <c r="K10" s="11"/>
      <c r="L10" s="11"/>
      <c r="M10" s="11"/>
      <c r="N10" s="11"/>
      <c r="O10" s="13"/>
      <c r="P10" s="11"/>
      <c r="Q10" s="18"/>
      <c r="R10" s="19"/>
      <c r="S10" s="20"/>
      <c r="T10" s="21"/>
      <c r="U10" s="21"/>
      <c r="V10" s="22"/>
      <c r="W10" s="22"/>
      <c r="X10" s="23"/>
      <c r="Y10" s="32"/>
      <c r="Z10" s="35"/>
      <c r="AA10" s="35"/>
      <c r="AB10" s="28"/>
      <c r="AE10" s="34"/>
    </row>
    <row r="11" spans="1:31" s="1" customFormat="1" ht="14.25" customHeight="1">
      <c r="A11" s="4"/>
      <c r="B11" s="4"/>
      <c r="C11" s="5"/>
      <c r="D11" s="4"/>
      <c r="E11" s="4"/>
      <c r="F11" s="4"/>
      <c r="G11" s="4"/>
      <c r="H11" s="8"/>
      <c r="I11" s="6"/>
      <c r="J11" s="4"/>
      <c r="K11" s="11"/>
      <c r="L11" s="11"/>
      <c r="M11" s="11"/>
      <c r="N11" s="11"/>
      <c r="O11" s="13"/>
      <c r="P11" s="11"/>
      <c r="Q11" s="18"/>
      <c r="R11" s="19"/>
      <c r="S11" s="20"/>
      <c r="T11" s="21"/>
      <c r="U11" s="21"/>
      <c r="V11" s="22"/>
      <c r="W11" s="22"/>
      <c r="X11" s="23"/>
      <c r="Y11" s="32"/>
      <c r="Z11" s="33"/>
      <c r="AA11" s="33"/>
      <c r="AB11" s="28"/>
      <c r="AE11" s="34"/>
    </row>
    <row r="12" spans="1:31" s="1" customFormat="1">
      <c r="A12" s="4"/>
      <c r="B12" s="4"/>
      <c r="C12" s="5"/>
      <c r="D12" s="4"/>
      <c r="E12" s="4"/>
      <c r="F12" s="4"/>
      <c r="G12" s="4"/>
      <c r="H12" s="4"/>
      <c r="I12" s="4"/>
      <c r="J12" s="4"/>
      <c r="K12" s="11"/>
      <c r="L12" s="11"/>
      <c r="M12" s="11"/>
      <c r="N12" s="11"/>
      <c r="O12" s="13"/>
      <c r="P12" s="11"/>
      <c r="Q12" s="18"/>
      <c r="R12" s="19"/>
      <c r="S12" s="20"/>
      <c r="T12" s="21"/>
      <c r="U12" s="21"/>
      <c r="V12" s="22"/>
      <c r="W12" s="22"/>
      <c r="X12" s="23"/>
      <c r="Y12" s="32"/>
      <c r="Z12" s="35"/>
      <c r="AA12" s="35"/>
      <c r="AB12" s="28"/>
      <c r="AE12" s="34"/>
    </row>
    <row r="13" spans="1:31" s="1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11"/>
      <c r="L13" s="11"/>
      <c r="M13" s="11"/>
      <c r="N13" s="11"/>
      <c r="O13" s="13"/>
      <c r="P13" s="11"/>
      <c r="Q13" s="18"/>
      <c r="R13" s="19"/>
      <c r="S13" s="20"/>
      <c r="T13" s="21"/>
      <c r="U13" s="21"/>
      <c r="V13" s="22"/>
      <c r="W13" s="22"/>
      <c r="X13" s="23"/>
      <c r="Y13" s="32"/>
      <c r="Z13" s="35"/>
      <c r="AA13" s="35"/>
      <c r="AB13" s="28"/>
      <c r="AD13" s="34"/>
    </row>
    <row r="14" spans="1:31" s="1" customFormat="1">
      <c r="A14" s="4"/>
      <c r="B14" s="4"/>
      <c r="C14" s="5"/>
      <c r="D14" s="4"/>
      <c r="E14" s="4"/>
      <c r="F14" s="4"/>
      <c r="G14" s="4"/>
      <c r="H14" s="4"/>
      <c r="I14" s="4"/>
      <c r="J14" s="4"/>
      <c r="K14" s="11"/>
      <c r="L14" s="11"/>
      <c r="M14" s="11"/>
      <c r="N14" s="11"/>
      <c r="O14" s="13"/>
      <c r="P14" s="11"/>
      <c r="Q14" s="18"/>
      <c r="R14" s="19"/>
      <c r="S14" s="20"/>
      <c r="T14" s="21"/>
      <c r="U14" s="21"/>
      <c r="V14" s="22"/>
      <c r="W14" s="22"/>
      <c r="X14" s="23"/>
      <c r="Y14" s="32"/>
      <c r="Z14" s="35"/>
      <c r="AA14" s="35"/>
      <c r="AB14" s="28"/>
      <c r="AD14" s="34"/>
    </row>
    <row r="15" spans="1:31" s="1" customFormat="1">
      <c r="A15" s="4"/>
      <c r="B15" s="4"/>
      <c r="C15" s="5"/>
      <c r="D15" s="4"/>
      <c r="E15" s="4"/>
      <c r="F15" s="4"/>
      <c r="G15" s="4"/>
      <c r="H15" s="4"/>
      <c r="I15" s="4"/>
      <c r="J15" s="4"/>
      <c r="K15" s="11"/>
      <c r="L15" s="11"/>
      <c r="M15" s="11"/>
      <c r="N15" s="11"/>
      <c r="O15" s="13"/>
      <c r="P15" s="11"/>
      <c r="Q15" s="18"/>
      <c r="R15" s="19"/>
      <c r="S15" s="20"/>
      <c r="T15" s="21"/>
      <c r="U15" s="21"/>
      <c r="V15" s="22"/>
      <c r="W15" s="22"/>
      <c r="X15" s="23"/>
      <c r="Y15" s="32"/>
      <c r="Z15" s="35"/>
      <c r="AA15" s="35"/>
      <c r="AB15" s="28"/>
      <c r="AD15" s="34"/>
    </row>
    <row r="16" spans="1:31" s="1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11"/>
      <c r="L16" s="11"/>
      <c r="M16" s="11"/>
      <c r="N16" s="11"/>
      <c r="O16" s="13"/>
      <c r="P16" s="11"/>
      <c r="Q16" s="18"/>
      <c r="R16" s="19"/>
      <c r="S16" s="20"/>
      <c r="T16" s="21"/>
      <c r="U16" s="21"/>
      <c r="V16" s="22"/>
      <c r="W16" s="22"/>
      <c r="X16" s="23"/>
      <c r="Y16" s="32"/>
      <c r="Z16" s="35"/>
      <c r="AA16" s="35"/>
      <c r="AB16" s="28"/>
      <c r="AD16" s="34"/>
    </row>
    <row r="17" spans="1:30" s="1" customFormat="1">
      <c r="A17" s="4"/>
      <c r="B17" s="4"/>
      <c r="C17" s="5"/>
      <c r="D17" s="4"/>
      <c r="E17" s="4"/>
      <c r="F17" s="4"/>
      <c r="G17" s="4"/>
      <c r="H17" s="4"/>
      <c r="I17" s="4"/>
      <c r="J17" s="4"/>
      <c r="K17" s="11"/>
      <c r="L17" s="11"/>
      <c r="M17" s="11"/>
      <c r="N17" s="11"/>
      <c r="O17" s="13"/>
      <c r="P17" s="11"/>
      <c r="Q17" s="18"/>
      <c r="R17" s="19"/>
      <c r="S17" s="20"/>
      <c r="T17" s="21"/>
      <c r="U17" s="21"/>
      <c r="V17" s="22"/>
      <c r="W17" s="22"/>
      <c r="X17" s="23"/>
      <c r="Y17" s="32"/>
      <c r="Z17" s="35"/>
      <c r="AA17" s="35"/>
      <c r="AB17" s="28"/>
      <c r="AD17" s="34"/>
    </row>
    <row r="18" spans="1:30" s="1" customFormat="1">
      <c r="A18" s="4"/>
      <c r="B18" s="4"/>
      <c r="C18" s="5"/>
      <c r="D18" s="4"/>
      <c r="E18" s="4"/>
      <c r="F18" s="4"/>
      <c r="G18" s="4"/>
      <c r="H18" s="4"/>
      <c r="I18" s="4"/>
      <c r="J18" s="4"/>
      <c r="K18" s="11"/>
      <c r="L18" s="11"/>
      <c r="M18" s="11"/>
      <c r="N18" s="11"/>
      <c r="O18" s="13"/>
      <c r="P18" s="11"/>
      <c r="Q18" s="18"/>
      <c r="R18" s="19"/>
      <c r="S18" s="20"/>
      <c r="T18" s="21"/>
      <c r="U18" s="21"/>
      <c r="V18" s="22"/>
      <c r="W18" s="22"/>
      <c r="X18" s="23"/>
      <c r="Y18" s="32"/>
      <c r="Z18" s="35"/>
      <c r="AA18" s="35"/>
      <c r="AB18" s="28"/>
      <c r="AD18" s="34"/>
    </row>
    <row r="19" spans="1:30" s="1" customFormat="1">
      <c r="A19" s="4"/>
      <c r="B19" s="4"/>
      <c r="C19" s="5"/>
      <c r="D19" s="4"/>
      <c r="E19" s="4"/>
      <c r="F19" s="4"/>
      <c r="G19" s="4"/>
      <c r="H19" s="4"/>
      <c r="I19" s="4"/>
      <c r="J19" s="4"/>
      <c r="K19" s="11"/>
      <c r="L19" s="11"/>
      <c r="M19" s="11"/>
      <c r="N19" s="11"/>
      <c r="O19" s="13"/>
      <c r="P19" s="11"/>
      <c r="Q19" s="18"/>
      <c r="R19" s="19"/>
      <c r="S19" s="20"/>
      <c r="T19" s="21"/>
      <c r="U19" s="21"/>
      <c r="V19" s="22"/>
      <c r="W19" s="22"/>
      <c r="X19" s="23"/>
      <c r="Y19" s="32"/>
      <c r="Z19" s="35"/>
      <c r="AA19" s="35"/>
      <c r="AB19" s="28"/>
      <c r="AD19" s="34"/>
    </row>
    <row r="20" spans="1:30" s="1" customFormat="1">
      <c r="A20" s="4"/>
      <c r="B20" s="4"/>
      <c r="C20" s="5"/>
      <c r="D20" s="4"/>
      <c r="E20" s="4"/>
      <c r="F20" s="4"/>
      <c r="G20" s="4"/>
      <c r="H20" s="4"/>
      <c r="I20" s="4"/>
      <c r="J20" s="4"/>
      <c r="K20" s="11"/>
      <c r="L20" s="11"/>
      <c r="M20" s="11"/>
      <c r="N20" s="11"/>
      <c r="O20" s="13"/>
      <c r="P20" s="11"/>
      <c r="Q20" s="18"/>
      <c r="R20" s="19"/>
      <c r="S20" s="20"/>
      <c r="T20" s="21"/>
      <c r="U20" s="21"/>
      <c r="V20" s="22"/>
      <c r="W20" s="22"/>
      <c r="X20" s="23"/>
      <c r="Y20" s="32"/>
      <c r="Z20" s="35"/>
      <c r="AA20" s="35"/>
      <c r="AB20" s="28"/>
      <c r="AD20" s="34"/>
    </row>
    <row r="21" spans="1:30" s="1" customFormat="1" ht="14.25" customHeight="1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8"/>
      <c r="P21" s="9"/>
      <c r="Q21" s="18"/>
      <c r="R21" s="24"/>
      <c r="S21" s="20"/>
      <c r="T21" s="21"/>
      <c r="U21" s="21"/>
      <c r="V21" s="22"/>
      <c r="W21" s="22"/>
      <c r="X21" s="25"/>
      <c r="Y21" s="32"/>
      <c r="Z21" s="35"/>
      <c r="AA21" s="35"/>
      <c r="AB21" s="28"/>
    </row>
    <row r="22" spans="1:30" s="1" customFormat="1" ht="14.25" customHeight="1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38"/>
      <c r="P22" s="9"/>
      <c r="Q22" s="18"/>
      <c r="R22" s="19"/>
      <c r="S22" s="20"/>
      <c r="T22" s="21"/>
      <c r="U22" s="21"/>
      <c r="V22" s="22"/>
      <c r="W22" s="22"/>
      <c r="X22" s="23"/>
      <c r="Y22" s="32"/>
      <c r="Z22" s="35"/>
      <c r="AA22" s="35"/>
      <c r="AB22" s="28"/>
    </row>
    <row r="23" spans="1:30" s="1" customFormat="1" ht="14.25" customHeight="1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38"/>
      <c r="P23" s="9"/>
      <c r="Q23" s="18"/>
      <c r="R23" s="19"/>
      <c r="S23" s="20"/>
      <c r="T23" s="21"/>
      <c r="U23" s="21"/>
      <c r="V23" s="22"/>
      <c r="W23" s="22"/>
      <c r="X23" s="23"/>
      <c r="Y23" s="32"/>
      <c r="Z23" s="35"/>
      <c r="AA23" s="35"/>
      <c r="AB23" s="28"/>
    </row>
    <row r="24" spans="1:30" s="1" customFormat="1" ht="14.25" customHeight="1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8"/>
      <c r="P24" s="9"/>
      <c r="Q24" s="18"/>
      <c r="R24" s="19"/>
      <c r="S24" s="20"/>
      <c r="T24" s="21"/>
      <c r="U24" s="21"/>
      <c r="V24" s="22"/>
      <c r="W24" s="22"/>
      <c r="X24" s="23"/>
      <c r="Y24" s="32"/>
      <c r="Z24" s="35"/>
      <c r="AA24" s="35"/>
      <c r="AB24" s="28"/>
    </row>
    <row r="25" spans="1:30" s="1" customFormat="1" ht="14.25" customHeight="1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8"/>
      <c r="P25" s="9"/>
      <c r="Q25" s="18"/>
      <c r="R25" s="19"/>
      <c r="S25" s="20"/>
      <c r="T25" s="21"/>
      <c r="U25" s="21"/>
      <c r="V25" s="22"/>
      <c r="W25" s="22"/>
      <c r="X25" s="23"/>
      <c r="Y25" s="32"/>
      <c r="Z25" s="35"/>
      <c r="AA25" s="35"/>
      <c r="AB25" s="28"/>
    </row>
    <row r="26" spans="1:30" s="1" customFormat="1" ht="14.25" customHeight="1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8"/>
      <c r="P26" s="9"/>
      <c r="Q26" s="18"/>
      <c r="R26" s="19"/>
      <c r="S26" s="20"/>
      <c r="T26" s="21"/>
      <c r="U26" s="21"/>
      <c r="V26" s="22"/>
      <c r="W26" s="22"/>
      <c r="X26" s="23"/>
      <c r="Y26" s="32"/>
      <c r="Z26" s="35"/>
      <c r="AA26" s="35"/>
      <c r="AB26" s="28"/>
    </row>
    <row r="27" spans="1:30" s="1" customFormat="1" ht="14.25" customHeight="1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38"/>
      <c r="P27" s="9"/>
      <c r="Q27" s="18"/>
      <c r="R27" s="19"/>
      <c r="S27" s="20"/>
      <c r="T27" s="21"/>
      <c r="U27" s="21"/>
      <c r="V27" s="22"/>
      <c r="W27" s="22"/>
      <c r="X27" s="23"/>
      <c r="Y27" s="32"/>
      <c r="Z27" s="35"/>
      <c r="AA27" s="35"/>
      <c r="AB27" s="28"/>
    </row>
    <row r="28" spans="1:30" s="1" customFormat="1" ht="14.25" customHeight="1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8"/>
      <c r="P28" s="9"/>
      <c r="Q28" s="18"/>
      <c r="R28" s="19"/>
      <c r="S28" s="20"/>
      <c r="T28" s="21"/>
      <c r="U28" s="21"/>
      <c r="V28" s="22"/>
      <c r="W28" s="22"/>
      <c r="X28" s="23"/>
      <c r="Y28" s="32"/>
      <c r="Z28" s="35"/>
      <c r="AA28" s="35"/>
      <c r="AB28" s="28"/>
    </row>
    <row r="29" spans="1:30" s="1" customFormat="1" ht="14.25" customHeight="1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38"/>
      <c r="P29" s="9"/>
      <c r="Q29" s="18"/>
      <c r="R29" s="19"/>
      <c r="S29" s="20"/>
      <c r="T29" s="21"/>
      <c r="U29" s="21"/>
      <c r="V29" s="22"/>
      <c r="W29" s="22"/>
      <c r="X29" s="23"/>
      <c r="Y29" s="32"/>
      <c r="Z29" s="35"/>
      <c r="AA29" s="35"/>
      <c r="AB29" s="28"/>
    </row>
    <row r="30" spans="1:30" s="1" customFormat="1" ht="14.25" customHeight="1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8"/>
      <c r="P30" s="9"/>
      <c r="Q30" s="18"/>
      <c r="R30" s="19"/>
      <c r="S30" s="20"/>
      <c r="T30" s="21"/>
      <c r="U30" s="21"/>
      <c r="V30" s="22"/>
      <c r="W30" s="22"/>
      <c r="X30" s="23"/>
      <c r="Y30" s="32"/>
      <c r="Z30" s="35"/>
      <c r="AA30" s="35"/>
      <c r="AB30" s="28"/>
    </row>
    <row r="31" spans="1:30" s="1" customFormat="1" ht="14.25" customHeight="1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38"/>
      <c r="P31" s="9"/>
      <c r="Q31" s="18"/>
      <c r="R31" s="19"/>
      <c r="S31" s="20"/>
      <c r="T31" s="21"/>
      <c r="U31" s="21"/>
      <c r="V31" s="22"/>
      <c r="W31" s="22"/>
      <c r="X31" s="23"/>
      <c r="Y31" s="32"/>
      <c r="Z31" s="35"/>
      <c r="AA31" s="35"/>
      <c r="AB31" s="28"/>
    </row>
    <row r="32" spans="1:30" s="1" customFormat="1" ht="14.25" customHeight="1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38"/>
      <c r="P32" s="9"/>
      <c r="Q32" s="18"/>
      <c r="R32" s="19"/>
      <c r="S32" s="20"/>
      <c r="T32" s="21"/>
      <c r="U32" s="21"/>
      <c r="V32" s="22"/>
      <c r="W32" s="22"/>
      <c r="X32" s="23"/>
      <c r="Y32" s="32"/>
      <c r="Z32" s="35"/>
      <c r="AA32" s="35"/>
      <c r="AB32" s="28"/>
    </row>
    <row r="33" spans="1:28" s="1" customFormat="1" ht="14.25" customHeight="1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38"/>
      <c r="P33" s="9"/>
      <c r="Q33" s="18"/>
      <c r="R33" s="19"/>
      <c r="S33" s="20"/>
      <c r="T33" s="21"/>
      <c r="U33" s="21"/>
      <c r="V33" s="22"/>
      <c r="W33" s="22"/>
      <c r="X33" s="23"/>
      <c r="Y33" s="32"/>
      <c r="Z33" s="35"/>
      <c r="AA33" s="35"/>
      <c r="AB33" s="28"/>
    </row>
    <row r="34" spans="1:28" s="1" customFormat="1" ht="14.25" customHeight="1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38"/>
      <c r="P34" s="9"/>
      <c r="Q34" s="18"/>
      <c r="R34" s="19"/>
      <c r="S34" s="20"/>
      <c r="T34" s="21"/>
      <c r="U34" s="21"/>
      <c r="V34" s="22"/>
      <c r="W34" s="22"/>
      <c r="X34" s="23"/>
      <c r="Y34" s="32"/>
      <c r="Z34" s="35"/>
      <c r="AA34" s="35"/>
      <c r="AB34" s="28"/>
    </row>
    <row r="35" spans="1:28" s="1" customFormat="1" ht="14.25" customHeight="1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38"/>
      <c r="P35" s="9"/>
      <c r="Q35" s="18"/>
      <c r="R35" s="19"/>
      <c r="S35" s="20"/>
      <c r="T35" s="21"/>
      <c r="U35" s="21"/>
      <c r="V35" s="22"/>
      <c r="W35" s="22"/>
      <c r="X35" s="23"/>
      <c r="Y35" s="32"/>
      <c r="Z35" s="35"/>
      <c r="AA35" s="35"/>
      <c r="AB35" s="28"/>
    </row>
    <row r="36" spans="1:28" s="1" customFormat="1" ht="14.25" customHeight="1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38"/>
      <c r="P36" s="9"/>
      <c r="Q36" s="18"/>
      <c r="R36" s="19"/>
      <c r="S36" s="20"/>
      <c r="T36" s="21"/>
      <c r="U36" s="21"/>
      <c r="V36" s="22"/>
      <c r="W36" s="22"/>
      <c r="X36" s="23"/>
      <c r="Y36" s="32"/>
      <c r="Z36" s="35"/>
      <c r="AA36" s="35"/>
      <c r="AB36" s="28"/>
    </row>
    <row r="37" spans="1:28" s="1" customFormat="1" ht="14.25" customHeight="1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38"/>
      <c r="P37" s="9"/>
      <c r="Q37" s="18"/>
      <c r="R37" s="19"/>
      <c r="S37" s="20"/>
      <c r="T37" s="21"/>
      <c r="U37" s="21"/>
      <c r="V37" s="22"/>
      <c r="W37" s="22"/>
      <c r="X37" s="23"/>
      <c r="Y37" s="32"/>
      <c r="Z37" s="35"/>
      <c r="AA37" s="35"/>
      <c r="AB37" s="28"/>
    </row>
    <row r="38" spans="1:28" s="1" customFormat="1" ht="14.25" customHeight="1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38"/>
      <c r="P38" s="9"/>
      <c r="Q38" s="18"/>
      <c r="R38" s="19"/>
      <c r="S38" s="20"/>
      <c r="T38" s="21"/>
      <c r="U38" s="21"/>
      <c r="V38" s="22"/>
      <c r="W38" s="22"/>
      <c r="X38" s="23"/>
      <c r="Y38" s="32"/>
      <c r="Z38" s="35"/>
      <c r="AA38" s="35"/>
      <c r="AB38" s="28"/>
    </row>
    <row r="39" spans="1:28" s="1" customFormat="1" ht="14.25" customHeight="1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38"/>
      <c r="P39" s="9"/>
      <c r="Q39" s="18"/>
      <c r="R39" s="19"/>
      <c r="S39" s="20"/>
      <c r="T39" s="21"/>
      <c r="U39" s="21"/>
      <c r="V39" s="22"/>
      <c r="W39" s="22"/>
      <c r="X39" s="23"/>
      <c r="Y39" s="32"/>
      <c r="Z39" s="35"/>
      <c r="AA39" s="35"/>
      <c r="AB39" s="28"/>
    </row>
    <row r="40" spans="1:28" s="1" customFormat="1" ht="14.25" customHeight="1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38"/>
      <c r="P40" s="9"/>
      <c r="Q40" s="18"/>
      <c r="R40" s="19"/>
      <c r="S40" s="20"/>
      <c r="T40" s="21"/>
      <c r="U40" s="21"/>
      <c r="V40" s="22"/>
      <c r="W40" s="22"/>
      <c r="X40" s="23"/>
      <c r="Y40" s="32"/>
      <c r="Z40" s="35"/>
      <c r="AA40" s="35"/>
      <c r="AB40" s="28"/>
    </row>
    <row r="41" spans="1:28" s="1" customFormat="1" ht="14.25" customHeight="1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38"/>
      <c r="P41" s="9"/>
      <c r="Q41" s="18"/>
      <c r="R41" s="19"/>
      <c r="S41" s="20"/>
      <c r="T41" s="21"/>
      <c r="U41" s="21"/>
      <c r="V41" s="22"/>
      <c r="W41" s="22"/>
      <c r="X41" s="23"/>
      <c r="Y41" s="32"/>
      <c r="Z41" s="35"/>
      <c r="AA41" s="35"/>
      <c r="AB41" s="28"/>
    </row>
    <row r="42" spans="1:28" s="1" customFormat="1" ht="14.25" customHeight="1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8"/>
      <c r="P42" s="9"/>
      <c r="Q42" s="18"/>
      <c r="R42" s="19"/>
      <c r="S42" s="20"/>
      <c r="T42" s="21"/>
      <c r="U42" s="21"/>
      <c r="V42" s="22"/>
      <c r="W42" s="22"/>
      <c r="X42" s="23"/>
      <c r="Y42" s="32"/>
      <c r="Z42" s="35"/>
      <c r="AA42" s="35"/>
      <c r="AB42" s="28"/>
    </row>
    <row r="43" spans="1:28" s="1" customFormat="1" ht="14.25" customHeight="1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38"/>
      <c r="P43" s="9"/>
      <c r="Q43" s="18"/>
      <c r="R43" s="19"/>
      <c r="S43" s="20"/>
      <c r="T43" s="21"/>
      <c r="U43" s="21"/>
      <c r="V43" s="22"/>
      <c r="W43" s="22"/>
      <c r="X43" s="23"/>
      <c r="Y43" s="32"/>
      <c r="Z43" s="35"/>
      <c r="AA43" s="35"/>
      <c r="AB43" s="28"/>
    </row>
    <row r="44" spans="1:28" s="1" customFormat="1" ht="14.25" customHeight="1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38"/>
      <c r="P44" s="9"/>
      <c r="Q44" s="18"/>
      <c r="R44" s="19"/>
      <c r="S44" s="20"/>
      <c r="T44" s="21"/>
      <c r="U44" s="21"/>
      <c r="V44" s="22"/>
      <c r="W44" s="22"/>
      <c r="X44" s="23"/>
      <c r="Y44" s="32"/>
      <c r="Z44" s="35"/>
      <c r="AA44" s="35"/>
      <c r="AB44" s="28"/>
    </row>
    <row r="45" spans="1:28" s="1" customFormat="1" ht="14.25" customHeight="1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38"/>
      <c r="P45" s="9"/>
      <c r="Q45" s="18"/>
      <c r="R45" s="19"/>
      <c r="S45" s="20"/>
      <c r="T45" s="21"/>
      <c r="U45" s="21"/>
      <c r="V45" s="22"/>
      <c r="W45" s="22"/>
      <c r="X45" s="23"/>
      <c r="Y45" s="32"/>
      <c r="Z45" s="35"/>
      <c r="AA45" s="35"/>
      <c r="AB45" s="28"/>
    </row>
    <row r="46" spans="1:28" s="1" customFormat="1" ht="14.25" customHeight="1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38"/>
      <c r="P46" s="9"/>
      <c r="Q46" s="18"/>
      <c r="R46" s="19"/>
      <c r="S46" s="20"/>
      <c r="T46" s="21"/>
      <c r="U46" s="21"/>
      <c r="V46" s="22"/>
      <c r="W46" s="22"/>
      <c r="X46" s="23"/>
      <c r="Y46" s="32"/>
      <c r="Z46" s="35"/>
      <c r="AA46" s="35"/>
      <c r="AB46" s="28"/>
    </row>
    <row r="47" spans="1:28" s="1" customFormat="1" ht="14.25" customHeight="1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38"/>
      <c r="P47" s="9"/>
      <c r="Q47" s="18"/>
      <c r="R47" s="19"/>
      <c r="S47" s="20"/>
      <c r="T47" s="21"/>
      <c r="U47" s="21"/>
      <c r="V47" s="22"/>
      <c r="W47" s="22"/>
      <c r="X47" s="23"/>
      <c r="Y47" s="32"/>
      <c r="Z47" s="35"/>
      <c r="AA47" s="35"/>
      <c r="AB47" s="28"/>
    </row>
    <row r="48" spans="1:28" s="1" customFormat="1" ht="14.25" customHeight="1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38"/>
      <c r="P48" s="9"/>
      <c r="Q48" s="18"/>
      <c r="R48" s="19"/>
      <c r="S48" s="20"/>
      <c r="T48" s="21"/>
      <c r="U48" s="21"/>
      <c r="V48" s="22"/>
      <c r="W48" s="22"/>
      <c r="X48" s="23"/>
      <c r="Y48" s="32"/>
      <c r="Z48" s="35"/>
      <c r="AA48" s="35"/>
      <c r="AB48" s="28"/>
    </row>
    <row r="49" spans="1:28" s="1" customFormat="1" ht="14.25" customHeight="1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38"/>
      <c r="P49" s="9"/>
      <c r="Q49" s="18"/>
      <c r="R49" s="19"/>
      <c r="S49" s="20"/>
      <c r="T49" s="21"/>
      <c r="U49" s="21"/>
      <c r="V49" s="22"/>
      <c r="W49" s="22"/>
      <c r="X49" s="23"/>
      <c r="Y49" s="32"/>
      <c r="Z49" s="35"/>
      <c r="AA49" s="35"/>
      <c r="AB49" s="28"/>
    </row>
    <row r="50" spans="1:28" s="1" customFormat="1" ht="14.25" customHeight="1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38"/>
      <c r="P50" s="9"/>
      <c r="Q50" s="18"/>
      <c r="R50" s="19"/>
      <c r="S50" s="20"/>
      <c r="T50" s="21"/>
      <c r="U50" s="21"/>
      <c r="V50" s="22"/>
      <c r="W50" s="22"/>
      <c r="X50" s="23"/>
      <c r="Y50" s="32"/>
      <c r="Z50" s="35"/>
      <c r="AA50" s="35"/>
      <c r="AB50" s="28"/>
    </row>
    <row r="51" spans="1:28" s="1" customFormat="1" ht="14.25" customHeight="1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38"/>
      <c r="P51" s="9"/>
      <c r="Q51" s="18"/>
      <c r="R51" s="19"/>
      <c r="S51" s="20"/>
      <c r="T51" s="21"/>
      <c r="U51" s="21"/>
      <c r="V51" s="22"/>
      <c r="W51" s="22"/>
      <c r="X51" s="23"/>
      <c r="Y51" s="32"/>
      <c r="Z51" s="35"/>
      <c r="AA51" s="35"/>
      <c r="AB51" s="28"/>
    </row>
    <row r="52" spans="1:28" s="1" customFormat="1" ht="14.25" customHeight="1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38"/>
      <c r="P52" s="9"/>
      <c r="Q52" s="18"/>
      <c r="R52" s="19"/>
      <c r="S52" s="20"/>
      <c r="T52" s="21"/>
      <c r="U52" s="21"/>
      <c r="V52" s="22"/>
      <c r="W52" s="22"/>
      <c r="X52" s="23"/>
      <c r="Y52" s="32"/>
      <c r="Z52" s="35"/>
      <c r="AA52" s="35"/>
      <c r="AB52" s="28"/>
    </row>
    <row r="53" spans="1:28" s="1" customFormat="1" ht="14.25" customHeight="1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38"/>
      <c r="P53" s="9"/>
      <c r="Q53" s="18"/>
      <c r="R53" s="19"/>
      <c r="S53" s="20"/>
      <c r="T53" s="21"/>
      <c r="U53" s="21"/>
      <c r="V53" s="22"/>
      <c r="W53" s="22"/>
      <c r="X53" s="23"/>
      <c r="Y53" s="32"/>
      <c r="Z53" s="35"/>
      <c r="AA53" s="35"/>
      <c r="AB53" s="28"/>
    </row>
    <row r="54" spans="1:28" s="1" customFormat="1" ht="14.25" customHeight="1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38"/>
      <c r="P54" s="9"/>
      <c r="Q54" s="18"/>
      <c r="R54" s="19"/>
      <c r="S54" s="20"/>
      <c r="T54" s="21"/>
      <c r="U54" s="21"/>
      <c r="V54" s="22"/>
      <c r="W54" s="22"/>
      <c r="X54" s="23"/>
      <c r="Y54" s="32"/>
      <c r="Z54" s="35"/>
      <c r="AA54" s="35"/>
      <c r="AB54" s="28"/>
    </row>
    <row r="55" spans="1:28" s="1" customFormat="1" ht="14.25" customHeight="1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38"/>
      <c r="P55" s="9"/>
      <c r="Q55" s="18"/>
      <c r="R55" s="19"/>
      <c r="S55" s="20"/>
      <c r="T55" s="21"/>
      <c r="U55" s="21"/>
      <c r="V55" s="22"/>
      <c r="W55" s="22"/>
      <c r="X55" s="23"/>
      <c r="Y55" s="32"/>
      <c r="Z55" s="35"/>
      <c r="AA55" s="35"/>
      <c r="AB55" s="28"/>
    </row>
    <row r="56" spans="1:28" s="1" customFormat="1" ht="14.25" customHeight="1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38"/>
      <c r="P56" s="9"/>
      <c r="Q56" s="18"/>
      <c r="R56" s="19"/>
      <c r="S56" s="20"/>
      <c r="T56" s="21"/>
      <c r="U56" s="21"/>
      <c r="V56" s="22"/>
      <c r="W56" s="22"/>
      <c r="X56" s="23"/>
      <c r="Y56" s="32"/>
      <c r="Z56" s="35"/>
      <c r="AA56" s="35"/>
      <c r="AB56" s="28"/>
    </row>
    <row r="57" spans="1:28" s="1" customFormat="1" ht="14.25" customHeight="1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38"/>
      <c r="P57" s="9"/>
      <c r="Q57" s="18"/>
      <c r="R57" s="19"/>
      <c r="S57" s="20"/>
      <c r="T57" s="21"/>
      <c r="U57" s="21"/>
      <c r="V57" s="22"/>
      <c r="W57" s="22"/>
      <c r="X57" s="23"/>
      <c r="Y57" s="32"/>
      <c r="Z57" s="35"/>
      <c r="AA57" s="35"/>
      <c r="AB57" s="28"/>
    </row>
    <row r="58" spans="1:28" s="1" customFormat="1" ht="14.25" customHeight="1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38"/>
      <c r="P58" s="9"/>
      <c r="Q58" s="18"/>
      <c r="R58" s="19"/>
      <c r="S58" s="20"/>
      <c r="T58" s="21"/>
      <c r="U58" s="21"/>
      <c r="V58" s="22"/>
      <c r="W58" s="22"/>
      <c r="X58" s="23"/>
      <c r="Y58" s="32"/>
      <c r="Z58" s="35"/>
      <c r="AA58" s="35"/>
      <c r="AB58" s="28"/>
    </row>
    <row r="59" spans="1:28" s="1" customFormat="1" ht="14.25" customHeight="1">
      <c r="A59" s="4"/>
      <c r="B59" s="9"/>
      <c r="C59" s="5"/>
      <c r="D59" s="9"/>
      <c r="E59" s="10"/>
      <c r="F59" s="9"/>
      <c r="G59" s="9"/>
      <c r="H59" s="9"/>
      <c r="I59" s="9"/>
      <c r="J59" s="3"/>
      <c r="K59" s="3"/>
      <c r="L59" s="3"/>
      <c r="M59" s="3"/>
      <c r="N59" s="3"/>
      <c r="O59" s="38"/>
      <c r="P59" s="9"/>
      <c r="Q59" s="18"/>
      <c r="R59" s="19"/>
      <c r="S59" s="20"/>
      <c r="T59" s="21"/>
      <c r="U59" s="21"/>
      <c r="V59" s="22"/>
      <c r="W59" s="22"/>
      <c r="X59" s="23"/>
      <c r="Y59" s="32"/>
      <c r="Z59" s="35"/>
      <c r="AA59" s="35"/>
      <c r="AB59" s="28"/>
    </row>
    <row r="60" spans="1:28" s="1" customFormat="1" ht="14.25" customHeight="1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38"/>
      <c r="P60" s="9"/>
      <c r="Q60" s="18"/>
      <c r="R60" s="19"/>
      <c r="S60" s="20"/>
      <c r="T60" s="21"/>
      <c r="U60" s="21"/>
      <c r="V60" s="22"/>
      <c r="W60" s="22"/>
      <c r="X60" s="23"/>
      <c r="Y60" s="32"/>
      <c r="Z60" s="35"/>
      <c r="AA60" s="35"/>
      <c r="AB60" s="28"/>
    </row>
    <row r="61" spans="1:28" s="1" customFormat="1" ht="14.25" customHeight="1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38"/>
      <c r="P61" s="9"/>
      <c r="Q61" s="18"/>
      <c r="R61" s="19"/>
      <c r="S61" s="20"/>
      <c r="T61" s="21"/>
      <c r="U61" s="21"/>
      <c r="V61" s="22"/>
      <c r="W61" s="22"/>
      <c r="X61" s="23"/>
      <c r="Y61" s="32"/>
      <c r="Z61" s="35"/>
      <c r="AA61" s="35"/>
      <c r="AB61" s="28"/>
    </row>
    <row r="62" spans="1:28" s="1" customFormat="1" ht="14.25" customHeight="1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38"/>
      <c r="P62" s="9"/>
      <c r="Q62" s="18"/>
      <c r="R62" s="19"/>
      <c r="S62" s="20"/>
      <c r="T62" s="21"/>
      <c r="U62" s="21"/>
      <c r="V62" s="22"/>
      <c r="W62" s="22"/>
      <c r="X62" s="23"/>
      <c r="Y62" s="32"/>
      <c r="Z62" s="35"/>
      <c r="AA62" s="35"/>
      <c r="AB62" s="28"/>
    </row>
    <row r="63" spans="1:28" s="1" customFormat="1" ht="14.25" customHeight="1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38"/>
      <c r="P63" s="9"/>
      <c r="Q63" s="18"/>
      <c r="R63" s="19"/>
      <c r="S63" s="20"/>
      <c r="T63" s="21"/>
      <c r="U63" s="21"/>
      <c r="V63" s="22"/>
      <c r="W63" s="22"/>
      <c r="X63" s="23"/>
      <c r="Y63" s="32"/>
      <c r="Z63" s="35"/>
      <c r="AA63" s="35"/>
      <c r="AB63" s="28"/>
    </row>
    <row r="64" spans="1:28" s="1" customFormat="1" ht="14.25" customHeight="1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38"/>
      <c r="P64" s="9"/>
      <c r="Q64" s="18"/>
      <c r="R64" s="19"/>
      <c r="S64" s="20"/>
      <c r="T64" s="21"/>
      <c r="U64" s="21"/>
      <c r="V64" s="22"/>
      <c r="W64" s="22"/>
      <c r="X64" s="23"/>
      <c r="Y64" s="32"/>
      <c r="Z64" s="35"/>
      <c r="AA64" s="35"/>
      <c r="AB64" s="28"/>
    </row>
  </sheetData>
  <mergeCells count="3">
    <mergeCell ref="A1:R2"/>
    <mergeCell ref="S1:W2"/>
    <mergeCell ref="X1:Z2"/>
  </mergeCells>
  <phoneticPr fontId="9" type="noConversion"/>
  <conditionalFormatting sqref="V3:V64">
    <cfRule type="expression" dxfId="3" priority="1">
      <formula>$V3&gt;$S3</formula>
    </cfRule>
  </conditionalFormatting>
  <conditionalFormatting sqref="W3:W64">
    <cfRule type="cellIs" dxfId="2" priority="14" operator="lessThan">
      <formula>0</formula>
    </cfRule>
  </conditionalFormatting>
  <dataValidations count="2">
    <dataValidation type="list" allowBlank="1" showInputMessage="1" showErrorMessage="1" sqref="C11 C4:C10 C12:C64" xr:uid="{00000000-0002-0000-0000-000000000000}">
      <formula1>"深圳福达通,康为,新浪潮,湖南飞英达,志奋领,腾马"</formula1>
    </dataValidation>
    <dataValidation type="list" allowBlank="1" showInputMessage="1" showErrorMessage="1" sqref="C1:C3" xr:uid="{00000000-0002-0000-0000-000001000000}">
      <formula1>"深圳福达通,康为,新浪潮,湖南飞英达,志奋领"</formula1>
    </dataValidation>
  </dataValidation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4"/>
  <sheetViews>
    <sheetView tabSelected="1" topLeftCell="D1" zoomScale="85" zoomScaleNormal="85" workbookViewId="0">
      <selection activeCell="N26" sqref="N26"/>
    </sheetView>
  </sheetViews>
  <sheetFormatPr defaultColWidth="9" defaultRowHeight="14"/>
  <cols>
    <col min="1" max="1" width="25.453125" style="3" customWidth="1"/>
    <col min="2" max="2" width="10.26953125" style="3"/>
    <col min="3" max="3" width="19.81640625" style="3" customWidth="1"/>
    <col min="4" max="4" width="13.90625" style="3" customWidth="1"/>
    <col min="5" max="5" width="18.7265625" style="3" customWidth="1"/>
    <col min="6" max="6" width="13.6328125" style="3" bestFit="1" customWidth="1"/>
    <col min="7" max="7" width="33.54296875" style="3" bestFit="1" customWidth="1"/>
    <col min="8" max="22" width="9" style="3"/>
    <col min="23" max="23" width="12.7265625" style="3"/>
    <col min="24" max="27" width="9" style="3"/>
    <col min="28" max="28" width="11.1796875" style="3"/>
    <col min="29" max="16384" width="9" style="3"/>
  </cols>
  <sheetData>
    <row r="1" spans="1:28" s="1" customFormat="1" ht="14.25" customHeight="1">
      <c r="A1" s="50" t="s">
        <v>0</v>
      </c>
      <c r="B1" s="50"/>
      <c r="C1" s="50"/>
      <c r="D1" s="50"/>
      <c r="E1" s="50"/>
      <c r="F1" s="50"/>
      <c r="G1" s="50"/>
      <c r="H1" s="52"/>
      <c r="I1" s="52"/>
      <c r="J1" s="52"/>
      <c r="K1" s="52"/>
      <c r="L1" s="52"/>
      <c r="M1" s="52"/>
      <c r="N1" s="52"/>
      <c r="O1" s="52"/>
      <c r="P1" s="53" t="s">
        <v>1</v>
      </c>
      <c r="Q1" s="53"/>
      <c r="R1" s="54"/>
      <c r="S1" s="55"/>
      <c r="T1" s="54"/>
      <c r="U1" s="60" t="s">
        <v>2</v>
      </c>
      <c r="V1" s="61"/>
      <c r="W1" s="61"/>
      <c r="X1" s="27"/>
      <c r="Y1" s="28"/>
    </row>
    <row r="2" spans="1:28" s="1" customFormat="1" ht="14.25" customHeight="1">
      <c r="A2" s="50"/>
      <c r="B2" s="50"/>
      <c r="C2" s="50"/>
      <c r="D2" s="50"/>
      <c r="E2" s="50"/>
      <c r="F2" s="50"/>
      <c r="G2" s="50"/>
      <c r="H2" s="52"/>
      <c r="I2" s="52"/>
      <c r="J2" s="52"/>
      <c r="K2" s="52"/>
      <c r="L2" s="52"/>
      <c r="M2" s="52"/>
      <c r="N2" s="52"/>
      <c r="O2" s="52"/>
      <c r="P2" s="56"/>
      <c r="Q2" s="56"/>
      <c r="R2" s="57"/>
      <c r="S2" s="58"/>
      <c r="T2" s="59"/>
      <c r="U2" s="62"/>
      <c r="V2" s="63"/>
      <c r="W2" s="63"/>
      <c r="Y2" s="28"/>
    </row>
    <row r="3" spans="1:28" s="2" customFormat="1" ht="38" customHeight="1">
      <c r="A3" s="6" t="s">
        <v>40</v>
      </c>
      <c r="B3" s="6" t="s">
        <v>4</v>
      </c>
      <c r="C3" s="6" t="s">
        <v>45</v>
      </c>
      <c r="D3" s="6" t="s">
        <v>6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12" t="s">
        <v>17</v>
      </c>
      <c r="M3" s="6" t="s">
        <v>18</v>
      </c>
      <c r="N3" s="6" t="s">
        <v>19</v>
      </c>
      <c r="O3" s="6" t="s">
        <v>20</v>
      </c>
      <c r="P3" s="14" t="s">
        <v>21</v>
      </c>
      <c r="Q3" s="14" t="s">
        <v>22</v>
      </c>
      <c r="R3" s="14" t="s">
        <v>23</v>
      </c>
      <c r="S3" s="15" t="s">
        <v>24</v>
      </c>
      <c r="T3" s="16" t="s">
        <v>25</v>
      </c>
      <c r="U3" s="17" t="s">
        <v>26</v>
      </c>
      <c r="V3" s="29" t="s">
        <v>27</v>
      </c>
      <c r="W3" s="30" t="s">
        <v>28</v>
      </c>
      <c r="X3" s="26" t="s">
        <v>29</v>
      </c>
      <c r="Y3" s="31" t="s">
        <v>30</v>
      </c>
      <c r="AB3" s="2" t="s">
        <v>31</v>
      </c>
    </row>
    <row r="4" spans="1:28" s="1" customFormat="1" ht="14.25" customHeight="1">
      <c r="A4" s="4" t="s">
        <v>42</v>
      </c>
      <c r="B4" s="4" t="s">
        <v>41</v>
      </c>
      <c r="C4" s="4" t="s">
        <v>43</v>
      </c>
      <c r="D4" s="4" t="s">
        <v>44</v>
      </c>
      <c r="E4" s="4"/>
      <c r="F4" s="4" t="s">
        <v>46</v>
      </c>
      <c r="G4" s="4" t="s">
        <v>47</v>
      </c>
      <c r="H4" s="11">
        <v>1</v>
      </c>
      <c r="I4" s="11">
        <v>2566.37</v>
      </c>
      <c r="J4" s="11">
        <v>3982.3</v>
      </c>
      <c r="K4" s="11">
        <f t="shared" ref="K4:K13" si="0">J4-I4</f>
        <v>1415.9300000000003</v>
      </c>
      <c r="L4" s="13">
        <f t="shared" ref="L4:L24" si="1">IF(AND($K4&lt;&gt;0,$J4&lt;&gt;0),$K4/$J4,"")</f>
        <v>0.3555558345679633</v>
      </c>
      <c r="M4" s="11">
        <v>300</v>
      </c>
      <c r="N4" s="18">
        <f t="shared" ref="N4:N6" si="2">M4*H4</f>
        <v>300</v>
      </c>
      <c r="O4" s="19">
        <f>IF(AND($M4&lt;&gt;0,$J4&lt;&gt;0),$M4/$J4,"")</f>
        <v>7.5333350074077793E-2</v>
      </c>
      <c r="P4" s="20">
        <f>IF(AND(($K4*$H4-$N4)&lt;&gt;0,($J4*$H4)&lt;&gt;0),($K4*$H4-$N4)/($J4*$H4),"")</f>
        <v>0.28022248449388548</v>
      </c>
      <c r="Q4" s="21" t="e">
        <f>IF(#REF!="深圳福达通",21%,IF(#REF!="康为",25%,IF(#REF!="新浪潮",25%,IF(#REF!="湖南飞英达",24%,IF(#REF!="志奋领",25%,IF(#REF!="腾马",25%))))))</f>
        <v>#REF!</v>
      </c>
      <c r="R4" s="21">
        <v>0.06</v>
      </c>
      <c r="S4" s="22" t="e">
        <f t="shared" ref="S4" si="3">IF(Q4-R4+O4&gt;0,Q4-R4+O4,IF(Q4-R4+O4=0,""))</f>
        <v>#REF!</v>
      </c>
      <c r="T4" s="22" t="e">
        <f t="shared" ref="T4" si="4">IF(P4-S4&lt;0,P4-S4,IF(P4-S4&gt;0,""))</f>
        <v>#REF!</v>
      </c>
      <c r="U4" s="23" t="str">
        <f>IFERROR(SUMIF([1]商务费用支付申请!$A:$A,$A4,[1]商务费用支付申请!$C:$C),"")</f>
        <v/>
      </c>
      <c r="V4" s="32" t="e">
        <f>IF(AND(($K4*$H4-$U4)&lt;&gt;0,($J4*$H4)&lt;&gt;0),($K4*$H4-$U4)/($J4*$H4),"")</f>
        <v>#VALUE!</v>
      </c>
      <c r="W4" s="33"/>
      <c r="X4" s="33" t="e">
        <f t="shared" ref="X4" si="5">IF(Y4=0,"已完结","")</f>
        <v>#VALUE!</v>
      </c>
      <c r="Y4" s="28" t="e">
        <f t="shared" ref="Y4" si="6">U4-N4</f>
        <v>#VALUE!</v>
      </c>
      <c r="AB4" s="34"/>
    </row>
    <row r="5" spans="1:28">
      <c r="A5" s="3" t="s">
        <v>48</v>
      </c>
      <c r="B5" s="4" t="s">
        <v>41</v>
      </c>
      <c r="C5" s="4" t="s">
        <v>43</v>
      </c>
      <c r="D5" s="4" t="s">
        <v>44</v>
      </c>
      <c r="F5" s="3" t="s">
        <v>49</v>
      </c>
      <c r="G5" s="3" t="s">
        <v>50</v>
      </c>
      <c r="H5" s="3">
        <v>4</v>
      </c>
      <c r="I5" s="3">
        <v>1221.23</v>
      </c>
      <c r="J5" s="3">
        <v>1911.5</v>
      </c>
      <c r="K5" s="11">
        <f t="shared" si="0"/>
        <v>690.27</v>
      </c>
      <c r="L5" s="13">
        <f t="shared" si="1"/>
        <v>0.36111430813497253</v>
      </c>
      <c r="M5" s="3">
        <v>300</v>
      </c>
      <c r="N5" s="18">
        <f t="shared" si="2"/>
        <v>1200</v>
      </c>
      <c r="O5" s="19">
        <f>IF(AND($M5&lt;&gt;0,$J5&lt;&gt;0),$M5/$J5,"")</f>
        <v>0.15694480774261052</v>
      </c>
      <c r="P5" s="20">
        <f>IF(AND(($K5*$H5-$N5)&lt;&gt;0,($J5*$H5)&lt;&gt;0),($K5*$H5-$N5)/($J5*$H5),"")</f>
        <v>0.20416950039236201</v>
      </c>
    </row>
    <row r="6" spans="1:28">
      <c r="A6" s="3" t="s">
        <v>51</v>
      </c>
      <c r="B6" s="4" t="s">
        <v>52</v>
      </c>
      <c r="C6" s="4" t="s">
        <v>43</v>
      </c>
      <c r="D6" s="4" t="s">
        <v>44</v>
      </c>
      <c r="F6" s="3" t="s">
        <v>53</v>
      </c>
      <c r="G6" s="3" t="s">
        <v>53</v>
      </c>
      <c r="H6" s="3">
        <v>20</v>
      </c>
      <c r="I6" s="3">
        <v>3650.44</v>
      </c>
      <c r="J6" s="3">
        <v>4730.93</v>
      </c>
      <c r="K6" s="11">
        <f t="shared" si="0"/>
        <v>1080.4900000000002</v>
      </c>
      <c r="L6" s="13">
        <f t="shared" si="1"/>
        <v>0.22838849866728109</v>
      </c>
      <c r="M6" s="3">
        <v>250</v>
      </c>
      <c r="N6" s="18">
        <f t="shared" si="2"/>
        <v>5000</v>
      </c>
      <c r="O6" s="19">
        <f>IF(AND($M6&lt;&gt;0,$J6&lt;&gt;0),$M6/$J6,"")</f>
        <v>5.2843732627622896E-2</v>
      </c>
      <c r="P6" s="20">
        <f>IF(AND(($K6*$H6-$N6)&lt;&gt;0,($J6*$H6)&lt;&gt;0),($K6*$H6-$N6)/($J6*$H6),"")</f>
        <v>0.17554476603965818</v>
      </c>
    </row>
    <row r="7" spans="1:28">
      <c r="B7" s="4" t="s">
        <v>54</v>
      </c>
      <c r="C7" s="4" t="s">
        <v>43</v>
      </c>
      <c r="D7" s="4" t="s">
        <v>44</v>
      </c>
      <c r="G7" s="3" t="s">
        <v>55</v>
      </c>
      <c r="H7" s="3">
        <v>3</v>
      </c>
      <c r="I7" s="3">
        <v>101.96</v>
      </c>
      <c r="J7" s="3">
        <v>88.5</v>
      </c>
      <c r="K7" s="11">
        <f t="shared" si="0"/>
        <v>-13.459999999999994</v>
      </c>
      <c r="L7" s="13">
        <f t="shared" si="1"/>
        <v>-0.15209039548022593</v>
      </c>
      <c r="O7" s="19" t="str">
        <f t="shared" ref="O7:O24" si="7">IF(AND($M7&lt;&gt;0,$J7&lt;&gt;0),$M7/$J7,"")</f>
        <v/>
      </c>
      <c r="P7" s="20"/>
    </row>
    <row r="8" spans="1:28">
      <c r="G8" s="3" t="s">
        <v>56</v>
      </c>
      <c r="H8" s="3">
        <v>5000</v>
      </c>
      <c r="I8" s="3">
        <v>0.15</v>
      </c>
      <c r="J8" s="3">
        <v>0.35</v>
      </c>
      <c r="K8" s="3">
        <f t="shared" si="0"/>
        <v>0.19999999999999998</v>
      </c>
      <c r="L8" s="13">
        <f t="shared" si="1"/>
        <v>0.5714285714285714</v>
      </c>
      <c r="O8" s="19" t="str">
        <f t="shared" si="7"/>
        <v/>
      </c>
      <c r="P8" s="20"/>
    </row>
    <row r="9" spans="1:28">
      <c r="G9" s="3" t="s">
        <v>57</v>
      </c>
      <c r="H9" s="3">
        <v>5000</v>
      </c>
      <c r="I9" s="3">
        <v>0.15</v>
      </c>
      <c r="J9" s="3">
        <v>0.26500000000000001</v>
      </c>
      <c r="K9" s="3">
        <f t="shared" si="0"/>
        <v>0.11500000000000002</v>
      </c>
      <c r="L9" s="13">
        <f t="shared" si="1"/>
        <v>0.43396226415094347</v>
      </c>
      <c r="O9" s="19" t="str">
        <f t="shared" si="7"/>
        <v/>
      </c>
      <c r="P9" s="20"/>
    </row>
    <row r="10" spans="1:28">
      <c r="G10" s="3" t="s">
        <v>58</v>
      </c>
      <c r="H10" s="3">
        <v>5000</v>
      </c>
      <c r="I10" s="3">
        <v>0.22</v>
      </c>
      <c r="J10" s="3">
        <v>0.54859999999999998</v>
      </c>
      <c r="K10" s="3">
        <f t="shared" si="0"/>
        <v>0.3286</v>
      </c>
      <c r="L10" s="13">
        <f t="shared" si="1"/>
        <v>0.5989792198323004</v>
      </c>
      <c r="O10" s="19" t="str">
        <f t="shared" si="7"/>
        <v/>
      </c>
      <c r="P10" s="20"/>
    </row>
    <row r="11" spans="1:28">
      <c r="G11" s="3" t="s">
        <v>59</v>
      </c>
      <c r="H11" s="3">
        <v>5000</v>
      </c>
      <c r="I11" s="3">
        <v>0.22</v>
      </c>
      <c r="J11" s="3">
        <v>0.46</v>
      </c>
      <c r="K11" s="3">
        <f t="shared" si="0"/>
        <v>0.24000000000000002</v>
      </c>
      <c r="L11" s="13">
        <f t="shared" si="1"/>
        <v>0.52173913043478259</v>
      </c>
      <c r="O11" s="19" t="str">
        <f t="shared" si="7"/>
        <v/>
      </c>
      <c r="P11" s="20"/>
    </row>
    <row r="12" spans="1:28">
      <c r="G12" s="3" t="s">
        <v>60</v>
      </c>
      <c r="H12" s="3">
        <v>2</v>
      </c>
      <c r="I12" s="3">
        <v>28.67</v>
      </c>
      <c r="J12" s="3">
        <v>53</v>
      </c>
      <c r="K12" s="3">
        <f t="shared" si="0"/>
        <v>24.33</v>
      </c>
      <c r="L12" s="13">
        <f t="shared" si="1"/>
        <v>0.45905660377358487</v>
      </c>
      <c r="O12" s="19" t="str">
        <f t="shared" si="7"/>
        <v/>
      </c>
      <c r="P12" s="20"/>
    </row>
    <row r="13" spans="1:28">
      <c r="G13" s="3" t="s">
        <v>61</v>
      </c>
      <c r="H13" s="3">
        <v>1</v>
      </c>
      <c r="I13" s="3">
        <v>14159.29</v>
      </c>
      <c r="J13" s="3">
        <v>16716.810000000001</v>
      </c>
      <c r="K13" s="3">
        <f t="shared" si="0"/>
        <v>2557.5200000000004</v>
      </c>
      <c r="L13" s="13">
        <f t="shared" si="1"/>
        <v>0.15299091154353014</v>
      </c>
      <c r="O13" s="19" t="str">
        <f t="shared" si="7"/>
        <v/>
      </c>
      <c r="P13" s="20"/>
    </row>
    <row r="14" spans="1:28">
      <c r="I14" s="3">
        <f>H7*I7</f>
        <v>305.88</v>
      </c>
      <c r="J14" s="3">
        <f>J7*H7</f>
        <v>265.5</v>
      </c>
      <c r="K14" s="3">
        <f>J14-I14</f>
        <v>-40.379999999999995</v>
      </c>
      <c r="L14" s="13"/>
      <c r="O14" s="19" t="str">
        <f t="shared" si="7"/>
        <v/>
      </c>
      <c r="P14" s="20"/>
    </row>
    <row r="15" spans="1:28">
      <c r="I15" s="3">
        <f>H8*I8</f>
        <v>750</v>
      </c>
      <c r="J15" s="3">
        <f>J8*H8</f>
        <v>1750</v>
      </c>
      <c r="K15" s="3">
        <f t="shared" ref="K15:K20" si="8">J15-I15</f>
        <v>1000</v>
      </c>
      <c r="L15" s="13"/>
      <c r="O15" s="19" t="str">
        <f t="shared" si="7"/>
        <v/>
      </c>
      <c r="P15" s="20"/>
    </row>
    <row r="16" spans="1:28">
      <c r="I16" s="3">
        <f t="shared" ref="I16:I20" si="9">H9*I9</f>
        <v>750</v>
      </c>
      <c r="J16" s="3">
        <f t="shared" ref="J16:J20" si="10">J9*H9</f>
        <v>1325</v>
      </c>
      <c r="K16" s="3">
        <f t="shared" si="8"/>
        <v>575</v>
      </c>
      <c r="L16" s="13"/>
      <c r="O16" s="19" t="str">
        <f t="shared" si="7"/>
        <v/>
      </c>
      <c r="P16" s="20" t="str">
        <f t="shared" ref="P7:P24" si="11">IF(AND(($K16*$H16-$N16)&lt;&gt;0,($J16*$H16)&lt;&gt;0),($K16*$H16-$N16)/($J16*$H16),"")</f>
        <v/>
      </c>
    </row>
    <row r="17" spans="4:16">
      <c r="I17" s="3">
        <f t="shared" si="9"/>
        <v>1100</v>
      </c>
      <c r="J17" s="3">
        <f t="shared" si="10"/>
        <v>2743</v>
      </c>
      <c r="K17" s="3">
        <f t="shared" si="8"/>
        <v>1643</v>
      </c>
      <c r="L17" s="13"/>
      <c r="O17" s="19" t="str">
        <f t="shared" si="7"/>
        <v/>
      </c>
      <c r="P17" s="20" t="str">
        <f t="shared" si="11"/>
        <v/>
      </c>
    </row>
    <row r="18" spans="4:16">
      <c r="I18" s="3">
        <f t="shared" si="9"/>
        <v>1100</v>
      </c>
      <c r="J18" s="3">
        <f t="shared" si="10"/>
        <v>2300</v>
      </c>
      <c r="K18" s="3">
        <f t="shared" si="8"/>
        <v>1200</v>
      </c>
      <c r="L18" s="13"/>
      <c r="O18" s="19" t="str">
        <f t="shared" si="7"/>
        <v/>
      </c>
      <c r="P18" s="20" t="str">
        <f t="shared" si="11"/>
        <v/>
      </c>
    </row>
    <row r="19" spans="4:16">
      <c r="I19" s="3">
        <f t="shared" si="9"/>
        <v>57.34</v>
      </c>
      <c r="J19" s="3">
        <f t="shared" si="10"/>
        <v>106</v>
      </c>
      <c r="K19" s="3">
        <f t="shared" si="8"/>
        <v>48.66</v>
      </c>
      <c r="L19" s="13"/>
      <c r="O19" s="19" t="str">
        <f t="shared" si="7"/>
        <v/>
      </c>
      <c r="P19" s="20" t="str">
        <f t="shared" si="11"/>
        <v/>
      </c>
    </row>
    <row r="20" spans="4:16">
      <c r="I20" s="3">
        <f t="shared" si="9"/>
        <v>14159.29</v>
      </c>
      <c r="J20" s="3">
        <f t="shared" si="10"/>
        <v>16716.810000000001</v>
      </c>
      <c r="K20" s="3">
        <f t="shared" si="8"/>
        <v>2557.5200000000004</v>
      </c>
      <c r="L20" s="13"/>
      <c r="O20" s="19" t="str">
        <f t="shared" si="7"/>
        <v/>
      </c>
      <c r="P20" s="20" t="str">
        <f t="shared" si="11"/>
        <v/>
      </c>
    </row>
    <row r="21" spans="4:16">
      <c r="I21" s="49">
        <f>SUM(I14:I20)</f>
        <v>18222.510000000002</v>
      </c>
      <c r="J21" s="49">
        <f>SUM(J14:J20)</f>
        <v>25206.31</v>
      </c>
      <c r="K21" s="49">
        <f>SUM(K15:K20)</f>
        <v>7024.18</v>
      </c>
      <c r="L21" s="13"/>
      <c r="M21" s="3">
        <v>1500</v>
      </c>
      <c r="N21" s="3">
        <v>1500</v>
      </c>
      <c r="O21" s="19">
        <f t="shared" si="7"/>
        <v>5.9508908681992718E-2</v>
      </c>
      <c r="P21" s="20" t="str">
        <f t="shared" si="11"/>
        <v/>
      </c>
    </row>
    <row r="22" spans="4:16">
      <c r="L22" s="13"/>
      <c r="O22" s="19" t="str">
        <f t="shared" si="7"/>
        <v/>
      </c>
      <c r="P22" s="20" t="str">
        <f t="shared" si="11"/>
        <v/>
      </c>
    </row>
    <row r="23" spans="4:16">
      <c r="L23" s="13" t="str">
        <f t="shared" si="1"/>
        <v/>
      </c>
      <c r="O23" s="19" t="str">
        <f t="shared" si="7"/>
        <v/>
      </c>
      <c r="P23" s="20" t="str">
        <f t="shared" si="11"/>
        <v/>
      </c>
    </row>
    <row r="24" spans="4:16">
      <c r="D24" s="3" t="s">
        <v>44</v>
      </c>
      <c r="F24" s="4" t="s">
        <v>46</v>
      </c>
      <c r="G24" s="4" t="s">
        <v>47</v>
      </c>
      <c r="H24" s="3">
        <v>1</v>
      </c>
      <c r="I24" s="11">
        <v>2566.37</v>
      </c>
      <c r="J24" s="3">
        <v>4247.78</v>
      </c>
      <c r="K24" s="3">
        <f>J24-I24</f>
        <v>1681.4099999999999</v>
      </c>
      <c r="L24" s="13">
        <f t="shared" si="1"/>
        <v>0.39583264670015866</v>
      </c>
      <c r="M24" s="3">
        <v>700</v>
      </c>
      <c r="N24" s="3">
        <v>700</v>
      </c>
      <c r="O24" s="19">
        <f t="shared" si="7"/>
        <v>0.16479196191893178</v>
      </c>
      <c r="P24" s="20">
        <f t="shared" si="11"/>
        <v>0.23104068478122688</v>
      </c>
    </row>
  </sheetData>
  <autoFilter ref="A3:AB4" xr:uid="{00000000-0009-0000-0000-000001000000}"/>
  <mergeCells count="3">
    <mergeCell ref="A1:O2"/>
    <mergeCell ref="P1:T2"/>
    <mergeCell ref="U1:W2"/>
  </mergeCells>
  <phoneticPr fontId="9" type="noConversion"/>
  <conditionalFormatting sqref="S3:S4">
    <cfRule type="expression" dxfId="1" priority="1">
      <formula>$S3&gt;$P3</formula>
    </cfRule>
  </conditionalFormatting>
  <conditionalFormatting sqref="T3:T4">
    <cfRule type="cellIs" dxfId="0" priority="3" operator="lessThan">
      <formula>0</formula>
    </cfRule>
  </conditionalFormatting>
  <pageMargins left="0.75" right="0.75" top="1" bottom="1" header="0.5" footer="0.5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274227374@qq.com</cp:lastModifiedBy>
  <dcterms:created xsi:type="dcterms:W3CDTF">2024-01-02T05:42:00Z</dcterms:created>
  <dcterms:modified xsi:type="dcterms:W3CDTF">2024-06-20T01:29:50Z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2052-12.1.0.16729</vt:lpwstr>
  </property>
</Properties>
</file>