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<sst xmlns="http://schemas.openxmlformats.org/spreadsheetml/2006/main" count="48" uniqueCount="40">
  <si>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</si>
  <si>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</si>
  <si>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</si>
  <si>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</si>
  <si>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</si>
  <si>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</si>
  <si>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</si>
  <si>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</si>
  <si>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</si>
  <si>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</si>
  <si>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</si>
  <si>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</si>
  <si>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</si>
  <si>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</si>
  <si>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</si>
  <si>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</si>
  <si>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</si>
  <si>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</si>
  <si>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</si>
  <si>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</si>
  <si>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</si>
  <si>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</si>
  <si>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</si>
  <si>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</si>
  <si>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</si>
  <si>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</si>
  <si>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</si>
  <si>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</si>
  <si>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</si>
  <si>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</si>
  <si>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</si>
  <si>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</si>
  <si>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</si>
  <si>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</si>
  <si>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邱旺旺</t>
  </si>
  <si>
    <t>深圳达实地铁项目</t>
  </si>
  <si>
    <t>清单</t>
  </si>
  <si>
    <t>机柜及配件清单</t>
  </si>
  <si>
    <t>YLD231214001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</si>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</sst>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20"/>
  <sheetViews>
    <sheetView tabSelected="1" workbookViewId="0">
      <pane xSplit="6" ySplit="3" topLeftCell="I4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6.375" style="7" customWidth="1"/>
    <col min="6" max="6" width="7.5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10" customWidth="1"/>
    <col min="13" max="13" width="11.375" style="10" customWidth="1"/>
    <col min="14" max="14" width="9.5" style="10" customWidth="1"/>
    <col min="15" max="15" width="9.25" style="11" customWidth="1"/>
    <col min="16" max="16" width="8.38333333333333" style="10" customWidth="1"/>
    <col min="17" max="17" width="11" style="10" customWidth="1"/>
    <col min="18" max="18" width="10.125" style="12" customWidth="1"/>
    <col min="19" max="19" width="7.375" style="13" customWidth="1"/>
    <col min="20" max="20" width="5.375" style="14" customWidth="1"/>
    <col min="21" max="21" width="4.625" style="14" customWidth="1"/>
    <col min="22" max="22" width="7.25" style="15" customWidth="1"/>
    <col min="23" max="23" width="5.875" style="16" customWidth="1"/>
    <col min="24" max="24" width="9.125" style="17" customWidth="1"/>
    <col min="25" max="25" width="6.875" style="10" customWidth="1"/>
    <col min="26" max="26" width="14.75" style="12" customWidth="1"/>
    <col min="27" max="27" width="7.125" style="12" customWidth="1"/>
    <col min="28" max="28" width="8.88333333333333" style="10" customWidth="1"/>
    <col min="29" max="29" width="14.125" style="18" customWidth="1"/>
    <col min="30" max="30" width="13.375" style="19"/>
    <col min="31" max="31" width="12.625" style="5"/>
    <col min="32" max="16384" width="9" style="5"/>
  </cols>
  <sheetData>
    <row r="1" s="5" customFormat="1" customHeight="1" spans="1:30">
      <c r="A1" s="20" t="s">
        <v>0</v>
      </c>
      <c r="B1" s="20"/>
      <c r="C1" s="21"/>
      <c r="D1" s="20"/>
      <c r="E1" s="20"/>
      <c r="F1" s="20"/>
      <c r="G1" s="20"/>
      <c r="H1" s="20"/>
      <c r="I1" s="20"/>
      <c r="J1" s="20"/>
      <c r="K1" s="25"/>
      <c r="L1" s="26"/>
      <c r="M1" s="26"/>
      <c r="N1" s="26"/>
      <c r="O1" s="27"/>
      <c r="P1" s="26"/>
      <c r="Q1" s="26"/>
      <c r="R1" s="27"/>
      <c r="S1" s="31" t="s">
        <v>1</v>
      </c>
      <c r="T1" s="31"/>
      <c r="U1" s="32"/>
      <c r="V1" s="33"/>
      <c r="W1" s="32"/>
      <c r="X1" s="34" t="s">
        <v>2</v>
      </c>
      <c r="Y1" s="56"/>
      <c r="Z1" s="57"/>
      <c r="AA1" s="58"/>
      <c r="AB1" s="10"/>
      <c r="AC1" s="18"/>
      <c r="AD1" s="19"/>
    </row>
    <row r="2" s="5" customFormat="1" customHeight="1" spans="1:30">
      <c r="A2" s="20"/>
      <c r="B2" s="20"/>
      <c r="C2" s="21"/>
      <c r="D2" s="20"/>
      <c r="E2" s="20"/>
      <c r="F2" s="20"/>
      <c r="G2" s="20"/>
      <c r="H2" s="20"/>
      <c r="I2" s="20"/>
      <c r="J2" s="20"/>
      <c r="K2" s="25"/>
      <c r="L2" s="26"/>
      <c r="M2" s="26"/>
      <c r="N2" s="26"/>
      <c r="O2" s="27"/>
      <c r="P2" s="26"/>
      <c r="Q2" s="26"/>
      <c r="R2" s="27"/>
      <c r="S2" s="35"/>
      <c r="T2" s="35"/>
      <c r="U2" s="36"/>
      <c r="V2" s="37"/>
      <c r="W2" s="38"/>
      <c r="X2" s="39"/>
      <c r="Y2" s="59"/>
      <c r="Z2" s="60"/>
      <c r="AB2" s="10"/>
      <c r="AC2" s="18"/>
      <c r="AD2" s="19"/>
    </row>
    <row r="3" s="6" customFormat="1" ht="38" customHeight="1" spans="1:30">
      <c r="A3" s="22" t="s">
        <v>3</v>
      </c>
      <c r="B3" s="22" t="s">
        <v>4</v>
      </c>
      <c r="C3" s="23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2" t="s">
        <v>12</v>
      </c>
      <c r="K3" s="28" t="s">
        <v>13</v>
      </c>
      <c r="L3" s="22" t="s">
        <v>14</v>
      </c>
      <c r="M3" s="22" t="s">
        <v>15</v>
      </c>
      <c r="N3" s="22" t="s">
        <v>16</v>
      </c>
      <c r="O3" s="29" t="s">
        <v>17</v>
      </c>
      <c r="P3" s="22" t="s">
        <v>18</v>
      </c>
      <c r="Q3" s="22" t="s">
        <v>19</v>
      </c>
      <c r="R3" s="40" t="s">
        <v>20</v>
      </c>
      <c r="S3" s="41" t="s">
        <v>21</v>
      </c>
      <c r="T3" s="41" t="s">
        <v>22</v>
      </c>
      <c r="U3" s="41" t="s">
        <v>23</v>
      </c>
      <c r="V3" s="42" t="s">
        <v>24</v>
      </c>
      <c r="W3" s="43" t="s">
        <v>25</v>
      </c>
      <c r="X3" s="44" t="s">
        <v>26</v>
      </c>
      <c r="Y3" s="61" t="s">
        <v>27</v>
      </c>
      <c r="Z3" s="62" t="s">
        <v>28</v>
      </c>
      <c r="AA3" s="57" t="s">
        <v>29</v>
      </c>
      <c r="AB3" s="63" t="s">
        <v>30</v>
      </c>
      <c r="AC3" s="18" t="s">
        <v>31</v>
      </c>
      <c r="AD3" s="19" t="s">
        <v>32</v>
      </c>
    </row>
    <row r="4" customHeight="1" spans="1:27">
      <c r="A4" s="20">
        <v>1</v>
      </c>
      <c r="B4" s="24">
        <v>45401</v>
      </c>
      <c r="C4" s="21" t="s">
        <v>33</v>
      </c>
      <c r="D4" s="20" t="s">
        <v>34</v>
      </c>
      <c r="E4" s="20" t="s">
        <v>35</v>
      </c>
      <c r="F4" s="20"/>
      <c r="G4" s="20"/>
      <c r="H4" s="24">
        <v>45274</v>
      </c>
      <c r="I4" s="20" t="s">
        <v>36</v>
      </c>
      <c r="J4" s="20" t="s">
        <v>37</v>
      </c>
      <c r="K4" s="25">
        <v>1</v>
      </c>
      <c r="L4" s="26">
        <v>427074.45</v>
      </c>
      <c r="M4" s="26">
        <v>492947.99</v>
      </c>
      <c r="N4" s="26">
        <f>(M4-L4)*K4</f>
        <v>65873.54</v>
      </c>
      <c r="O4" s="30">
        <f>N4/(M4*K4)</f>
        <v>0.133631825945776</v>
      </c>
      <c r="P4" s="26">
        <v>46111.48</v>
      </c>
      <c r="Q4" s="45">
        <f>P4*K4</f>
        <v>46111.48</v>
      </c>
      <c r="R4" s="46">
        <f>Q4/(K4*M4)</f>
        <v>0.0935422822192662</v>
      </c>
      <c r="S4" s="47">
        <f>IF(AND(($N4*$K4-$Q4)&lt;&gt;0,($M4*$K4)&lt;&gt;0),($N4*$K4-$Q4)/($M4*$K4),"")</f>
        <v>0.0400895437265095</v>
      </c>
      <c r="T4" s="48">
        <f>IF($C4="深圳屹林达",15%)</f>
        <v>0.15</v>
      </c>
      <c r="U4" s="49">
        <v>0</v>
      </c>
      <c r="V4" s="50">
        <f>IF(T4-U4+R4&gt;0,T4-U4+R4,IF(T4-U4+R4=0,""))</f>
        <v>0.243542282219266</v>
      </c>
      <c r="W4" s="50">
        <f>IF(S4-V4&lt;0,S4-V4,IF(S4-V4&gt;0,""))</f>
        <v>-0.203452738492757</v>
      </c>
      <c r="X4" s="51">
        <v>46111.48</v>
      </c>
      <c r="Y4" s="26"/>
      <c r="Z4" s="27" t="s">
        <v>38</v>
      </c>
      <c r="AA4" s="27"/>
    </row>
    <row r="5" customHeight="1" spans="1:27">
      <c r="A5" s="20"/>
      <c r="B5" s="20"/>
      <c r="C5" s="21" t="s">
        <v>33</v>
      </c>
      <c r="D5" s="20"/>
      <c r="E5" s="20"/>
      <c r="F5" s="20"/>
      <c r="G5" s="20"/>
      <c r="H5" s="20"/>
      <c r="I5" s="20"/>
      <c r="J5" s="20"/>
      <c r="K5" s="25"/>
      <c r="L5" s="26"/>
      <c r="M5" s="26"/>
      <c r="N5" s="26">
        <f t="shared" ref="N5:N14" si="0">(M5-L5)*K5</f>
        <v>0</v>
      </c>
      <c r="O5" s="30" t="e">
        <f t="shared" ref="O5:O14" si="1">N5/(M5*K5)</f>
        <v>#DIV/0!</v>
      </c>
      <c r="P5" s="26"/>
      <c r="Q5" s="45">
        <f t="shared" ref="Q5:Q11" si="2">P5*K5</f>
        <v>0</v>
      </c>
      <c r="R5" s="46" t="e">
        <f t="shared" ref="R5:R20" si="3">Q5/(K5*M5)</f>
        <v>#DIV/0!</v>
      </c>
      <c r="S5" s="47" t="str">
        <f t="shared" ref="S5:S10" si="4">IF(AND(($N5*$K5-$Q5)&lt;&gt;0,($M5*$K5)&lt;&gt;0),($N5*$K5-$Q5)/($M5*$K5),"")</f>
        <v/>
      </c>
      <c r="T5" s="48">
        <f t="shared" ref="T5:T19" si="5">IF($C5="深圳屹林达",15%)</f>
        <v>0.15</v>
      </c>
      <c r="U5" s="49">
        <v>0</v>
      </c>
      <c r="V5" s="50" t="e">
        <f t="shared" ref="V5:V11" si="6">IF(T5-U5+R5&gt;0,T5-U5+R5,IF(T5-U5+R5=0,""))</f>
        <v>#DIV/0!</v>
      </c>
      <c r="W5" s="50" t="e">
        <f t="shared" ref="W5:W10" si="7">IF(S5-V5&lt;0,S5-V5,IF(S5-V5&gt;0,""))</f>
        <v>#VALUE!</v>
      </c>
      <c r="X5" s="51"/>
      <c r="Y5" s="26"/>
      <c r="Z5" s="27"/>
      <c r="AA5" s="27"/>
    </row>
    <row r="6" customHeight="1" spans="1:27">
      <c r="A6" s="20"/>
      <c r="B6" s="20"/>
      <c r="C6" s="21" t="s">
        <v>33</v>
      </c>
      <c r="D6" s="20"/>
      <c r="E6" s="20"/>
      <c r="F6" s="20"/>
      <c r="G6" s="20"/>
      <c r="H6" s="20"/>
      <c r="I6" s="20"/>
      <c r="J6" s="20"/>
      <c r="K6" s="25"/>
      <c r="L6" s="26"/>
      <c r="M6" s="26"/>
      <c r="N6" s="26">
        <f t="shared" si="0"/>
        <v>0</v>
      </c>
      <c r="O6" s="30" t="e">
        <f t="shared" si="1"/>
        <v>#DIV/0!</v>
      </c>
      <c r="P6" s="26"/>
      <c r="Q6" s="45">
        <f t="shared" si="2"/>
        <v>0</v>
      </c>
      <c r="R6" s="46" t="e">
        <f t="shared" si="3"/>
        <v>#DIV/0!</v>
      </c>
      <c r="S6" s="47" t="str">
        <f t="shared" si="4"/>
        <v/>
      </c>
      <c r="T6" s="48">
        <f t="shared" si="5"/>
        <v>0.15</v>
      </c>
      <c r="U6" s="49">
        <v>0</v>
      </c>
      <c r="V6" s="50" t="e">
        <f t="shared" si="6"/>
        <v>#DIV/0!</v>
      </c>
      <c r="W6" s="50" t="e">
        <f t="shared" si="7"/>
        <v>#VALUE!</v>
      </c>
      <c r="X6" s="51"/>
      <c r="Y6" s="26"/>
      <c r="Z6" s="27"/>
      <c r="AA6" s="27"/>
    </row>
    <row r="7" customHeight="1" spans="1:27">
      <c r="A7" s="20"/>
      <c r="B7" s="20"/>
      <c r="C7" s="21" t="s">
        <v>33</v>
      </c>
      <c r="D7" s="20"/>
      <c r="E7" s="20"/>
      <c r="F7" s="20"/>
      <c r="G7" s="20"/>
      <c r="H7" s="20"/>
      <c r="I7" s="20"/>
      <c r="J7" s="20"/>
      <c r="K7" s="25"/>
      <c r="L7" s="26"/>
      <c r="M7" s="26"/>
      <c r="N7" s="26">
        <f t="shared" si="0"/>
        <v>0</v>
      </c>
      <c r="O7" s="30" t="e">
        <f t="shared" si="1"/>
        <v>#DIV/0!</v>
      </c>
      <c r="P7" s="26"/>
      <c r="Q7" s="45">
        <f t="shared" si="2"/>
        <v>0</v>
      </c>
      <c r="R7" s="46" t="e">
        <f t="shared" si="3"/>
        <v>#DIV/0!</v>
      </c>
      <c r="S7" s="47" t="str">
        <f t="shared" si="4"/>
        <v/>
      </c>
      <c r="T7" s="48">
        <f t="shared" si="5"/>
        <v>0.15</v>
      </c>
      <c r="U7" s="49">
        <v>0</v>
      </c>
      <c r="V7" s="50" t="e">
        <f t="shared" si="6"/>
        <v>#DIV/0!</v>
      </c>
      <c r="W7" s="50" t="e">
        <f t="shared" si="7"/>
        <v>#VALUE!</v>
      </c>
      <c r="X7" s="51"/>
      <c r="Y7" s="26"/>
      <c r="Z7" s="27"/>
      <c r="AA7" s="27"/>
    </row>
    <row r="8" customHeight="1" spans="1:27">
      <c r="A8" s="20"/>
      <c r="B8" s="20"/>
      <c r="C8" s="21" t="s">
        <v>33</v>
      </c>
      <c r="D8" s="20"/>
      <c r="E8" s="20"/>
      <c r="F8" s="20"/>
      <c r="G8" s="20"/>
      <c r="H8" s="20"/>
      <c r="I8" s="20"/>
      <c r="J8" s="20"/>
      <c r="K8" s="25"/>
      <c r="L8" s="26"/>
      <c r="M8" s="26"/>
      <c r="N8" s="26">
        <f t="shared" si="0"/>
        <v>0</v>
      </c>
      <c r="O8" s="30" t="e">
        <f t="shared" si="1"/>
        <v>#DIV/0!</v>
      </c>
      <c r="P8" s="26"/>
      <c r="Q8" s="45">
        <f t="shared" si="2"/>
        <v>0</v>
      </c>
      <c r="R8" s="46" t="e">
        <f t="shared" si="3"/>
        <v>#DIV/0!</v>
      </c>
      <c r="S8" s="47" t="str">
        <f t="shared" si="4"/>
        <v/>
      </c>
      <c r="T8" s="48">
        <f t="shared" si="5"/>
        <v>0.15</v>
      </c>
      <c r="U8" s="49">
        <v>0</v>
      </c>
      <c r="V8" s="50" t="e">
        <f t="shared" si="6"/>
        <v>#DIV/0!</v>
      </c>
      <c r="W8" s="50" t="e">
        <f t="shared" si="7"/>
        <v>#VALUE!</v>
      </c>
      <c r="X8" s="51"/>
      <c r="Y8" s="26"/>
      <c r="Z8" s="27"/>
      <c r="AA8" s="27"/>
    </row>
    <row r="9" customHeight="1" spans="1:27">
      <c r="A9" s="20"/>
      <c r="B9" s="20"/>
      <c r="C9" s="21" t="s">
        <v>33</v>
      </c>
      <c r="D9" s="20"/>
      <c r="E9" s="20"/>
      <c r="F9" s="20"/>
      <c r="G9" s="20"/>
      <c r="H9" s="20"/>
      <c r="I9" s="20"/>
      <c r="J9" s="20"/>
      <c r="K9" s="25"/>
      <c r="L9" s="26"/>
      <c r="M9" s="26"/>
      <c r="N9" s="26">
        <f t="shared" si="0"/>
        <v>0</v>
      </c>
      <c r="O9" s="30" t="e">
        <f t="shared" si="1"/>
        <v>#DIV/0!</v>
      </c>
      <c r="P9" s="26"/>
      <c r="Q9" s="45">
        <f t="shared" si="2"/>
        <v>0</v>
      </c>
      <c r="R9" s="46" t="e">
        <f t="shared" si="3"/>
        <v>#DIV/0!</v>
      </c>
      <c r="S9" s="47" t="str">
        <f t="shared" si="4"/>
        <v/>
      </c>
      <c r="T9" s="48">
        <f t="shared" si="5"/>
        <v>0.15</v>
      </c>
      <c r="U9" s="49">
        <v>0</v>
      </c>
      <c r="V9" s="50" t="e">
        <f t="shared" si="6"/>
        <v>#DIV/0!</v>
      </c>
      <c r="W9" s="50" t="e">
        <f t="shared" si="7"/>
        <v>#VALUE!</v>
      </c>
      <c r="X9" s="51"/>
      <c r="Y9" s="26"/>
      <c r="Z9" s="27"/>
      <c r="AA9" s="27"/>
    </row>
    <row r="10" customHeight="1" spans="1:27">
      <c r="A10" s="20"/>
      <c r="B10" s="20"/>
      <c r="C10" s="21" t="s">
        <v>33</v>
      </c>
      <c r="D10" s="20"/>
      <c r="E10" s="20"/>
      <c r="F10" s="20"/>
      <c r="G10" s="20"/>
      <c r="H10" s="20"/>
      <c r="I10" s="20"/>
      <c r="J10" s="20"/>
      <c r="K10" s="25"/>
      <c r="L10" s="26"/>
      <c r="M10" s="26"/>
      <c r="N10" s="26">
        <f t="shared" si="0"/>
        <v>0</v>
      </c>
      <c r="O10" s="30" t="e">
        <f t="shared" si="1"/>
        <v>#DIV/0!</v>
      </c>
      <c r="P10" s="26"/>
      <c r="Q10" s="45">
        <f t="shared" si="2"/>
        <v>0</v>
      </c>
      <c r="R10" s="46" t="e">
        <f t="shared" si="3"/>
        <v>#DIV/0!</v>
      </c>
      <c r="S10" s="47" t="str">
        <f t="shared" si="4"/>
        <v/>
      </c>
      <c r="T10" s="48">
        <f t="shared" si="5"/>
        <v>0.15</v>
      </c>
      <c r="U10" s="49">
        <v>0</v>
      </c>
      <c r="V10" s="50" t="e">
        <f t="shared" si="6"/>
        <v>#DIV/0!</v>
      </c>
      <c r="W10" s="50" t="e">
        <f t="shared" si="7"/>
        <v>#VALUE!</v>
      </c>
      <c r="X10" s="51"/>
      <c r="Y10" s="26"/>
      <c r="Z10" s="27"/>
      <c r="AA10" s="27"/>
    </row>
    <row r="11" customHeight="1" spans="1:27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5"/>
      <c r="L11" s="26"/>
      <c r="M11" s="26"/>
      <c r="N11" s="26">
        <f t="shared" si="0"/>
        <v>0</v>
      </c>
      <c r="O11" s="30" t="e">
        <f t="shared" si="1"/>
        <v>#DIV/0!</v>
      </c>
      <c r="P11" s="26"/>
      <c r="Q11" s="45">
        <f t="shared" si="2"/>
        <v>0</v>
      </c>
      <c r="R11" s="46" t="e">
        <f t="shared" si="3"/>
        <v>#DIV/0!</v>
      </c>
      <c r="S11" s="52"/>
      <c r="T11" s="53"/>
      <c r="U11" s="53"/>
      <c r="V11" s="54"/>
      <c r="W11" s="55"/>
      <c r="X11" s="51"/>
      <c r="Y11" s="26"/>
      <c r="Z11" s="27"/>
      <c r="AA11" s="27"/>
    </row>
    <row r="12" customHeight="1" spans="14:18">
      <c r="N12" s="26">
        <f t="shared" si="0"/>
        <v>0</v>
      </c>
      <c r="O12" s="30" t="e">
        <f t="shared" si="1"/>
        <v>#DIV/0!</v>
      </c>
      <c r="R12" s="46" t="e">
        <f t="shared" si="3"/>
        <v>#DIV/0!</v>
      </c>
    </row>
    <row r="13" customHeight="1" spans="14:18">
      <c r="N13" s="26">
        <f t="shared" si="0"/>
        <v>0</v>
      </c>
      <c r="O13" s="30" t="e">
        <f t="shared" si="1"/>
        <v>#DIV/0!</v>
      </c>
      <c r="R13" s="46" t="e">
        <f t="shared" si="3"/>
        <v>#DIV/0!</v>
      </c>
    </row>
    <row r="14" customHeight="1" spans="14:18">
      <c r="N14" s="26">
        <f t="shared" si="0"/>
        <v>0</v>
      </c>
      <c r="O14" s="30" t="e">
        <f t="shared" si="1"/>
        <v>#DIV/0!</v>
      </c>
      <c r="R14" s="46" t="e">
        <f t="shared" si="3"/>
        <v>#DIV/0!</v>
      </c>
    </row>
    <row r="15" customHeight="1" spans="18:18">
      <c r="R15" s="46" t="e">
        <f t="shared" si="3"/>
        <v>#DIV/0!</v>
      </c>
    </row>
    <row r="16" customHeight="1" spans="18:18">
      <c r="R16" s="46" t="e">
        <f t="shared" si="3"/>
        <v>#DIV/0!</v>
      </c>
    </row>
    <row r="17" customHeight="1" spans="18:18">
      <c r="R17" s="46" t="e">
        <f t="shared" si="3"/>
        <v>#DIV/0!</v>
      </c>
    </row>
    <row r="18" customHeight="1" spans="18:18">
      <c r="R18" s="46" t="e">
        <f t="shared" si="3"/>
        <v>#DIV/0!</v>
      </c>
    </row>
    <row r="19" customHeight="1" spans="18:18">
      <c r="R19" s="46" t="e">
        <f t="shared" si="3"/>
        <v>#DIV/0!</v>
      </c>
    </row>
    <row r="20" customHeight="1" spans="18:18">
      <c r="R20" s="46" t="e">
        <f t="shared" si="3"/>
        <v>#DIV/0!</v>
      </c>
    </row>
  </sheetData>
  <autoFilter ref="A3:AE20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1:C1048576">
      <formula1>"深圳福达通,康为,新浪潮,湖南飞英达,志奋领,腾马"</formula1>
    </dataValidation>
    <dataValidation type="list" allowBlank="1" showInputMessage="1" showErrorMessage="1" sqref="C4 C5:C10">
      <formula1>"深圳屹林达"</formula1>
    </dataValidation>
    <dataValidation type="list" allowBlank="1" showInputMessage="1" showErrorMessage="1" sqref="C1:C2">
      <formula1>"深圳福达通,康为,新浪潮,湖南飞英达,志奋领"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39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WPS_1590671423</cp:lastModifiedBy>
  <dcterms:created xsi:type="dcterms:W3CDTF">2023-05-15T16:12:00Z</dcterms:created>
  <dcterms:modified xsi:type="dcterms:W3CDTF">2024-04-19T10:09:20Z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379C679926484E858645A31288030099_13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